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22980" windowHeight="10665"/>
  </bookViews>
  <sheets>
    <sheet name="2016" sheetId="1" r:id="rId1"/>
  </sheets>
  <definedNames>
    <definedName name="_xlnm._FilterDatabase" localSheetId="0" hidden="1">'2016'!$A$12:$AB$83</definedName>
  </definedNames>
  <calcPr calcId="145621"/>
</workbook>
</file>

<file path=xl/calcChain.xml><?xml version="1.0" encoding="utf-8"?>
<calcChain xmlns="http://schemas.openxmlformats.org/spreadsheetml/2006/main">
  <c r="X1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13" i="1"/>
  <c r="G14" i="1" l="1"/>
  <c r="Z14" i="1" s="1"/>
  <c r="AA14" i="1" s="1"/>
  <c r="G15" i="1"/>
  <c r="Z15" i="1" s="1"/>
  <c r="AA15" i="1" s="1"/>
  <c r="G16" i="1"/>
  <c r="Z16" i="1" s="1"/>
  <c r="AA16" i="1" s="1"/>
  <c r="G17" i="1"/>
  <c r="Z17" i="1" s="1"/>
  <c r="AA17" i="1" s="1"/>
  <c r="G18" i="1"/>
  <c r="Z18" i="1" s="1"/>
  <c r="AA18" i="1" s="1"/>
  <c r="G19" i="1"/>
  <c r="Z19" i="1" s="1"/>
  <c r="AA19" i="1" s="1"/>
  <c r="G20" i="1"/>
  <c r="Z20" i="1" s="1"/>
  <c r="AA20" i="1" s="1"/>
  <c r="G21" i="1"/>
  <c r="Z21" i="1" s="1"/>
  <c r="AA21" i="1" s="1"/>
  <c r="G22" i="1"/>
  <c r="Z22" i="1" s="1"/>
  <c r="AA22" i="1" s="1"/>
  <c r="G23" i="1"/>
  <c r="Z23" i="1" s="1"/>
  <c r="AA23" i="1" s="1"/>
  <c r="G24" i="1"/>
  <c r="Z24" i="1" s="1"/>
  <c r="AA24" i="1" s="1"/>
  <c r="G25" i="1"/>
  <c r="Z25" i="1" s="1"/>
  <c r="AA25" i="1" s="1"/>
  <c r="G26" i="1"/>
  <c r="Z26" i="1" s="1"/>
  <c r="AA26" i="1" s="1"/>
  <c r="G27" i="1"/>
  <c r="Z27" i="1" s="1"/>
  <c r="AA27" i="1" s="1"/>
  <c r="G28" i="1"/>
  <c r="Z28" i="1" s="1"/>
  <c r="AA28" i="1" s="1"/>
  <c r="G29" i="1"/>
  <c r="Z29" i="1" s="1"/>
  <c r="AA29" i="1" s="1"/>
  <c r="G30" i="1"/>
  <c r="Z30" i="1" s="1"/>
  <c r="AA30" i="1" s="1"/>
  <c r="G31" i="1"/>
  <c r="Z31" i="1" s="1"/>
  <c r="AA31" i="1" s="1"/>
  <c r="G32" i="1"/>
  <c r="Z32" i="1" s="1"/>
  <c r="AA32" i="1" s="1"/>
  <c r="G33" i="1"/>
  <c r="Z33" i="1" s="1"/>
  <c r="AA33" i="1" s="1"/>
  <c r="G34" i="1"/>
  <c r="Z34" i="1" s="1"/>
  <c r="AA34" i="1" s="1"/>
  <c r="G35" i="1"/>
  <c r="Z35" i="1" s="1"/>
  <c r="AA35" i="1" s="1"/>
  <c r="G36" i="1"/>
  <c r="Z36" i="1" s="1"/>
  <c r="AA36" i="1" s="1"/>
  <c r="G37" i="1"/>
  <c r="Z37" i="1" s="1"/>
  <c r="AA37" i="1" s="1"/>
  <c r="G38" i="1"/>
  <c r="Z38" i="1" s="1"/>
  <c r="AA38" i="1" s="1"/>
  <c r="G39" i="1"/>
  <c r="Z39" i="1" s="1"/>
  <c r="AA39" i="1" s="1"/>
  <c r="G40" i="1"/>
  <c r="Z40" i="1" s="1"/>
  <c r="AA40" i="1" s="1"/>
  <c r="G41" i="1"/>
  <c r="Z41" i="1" s="1"/>
  <c r="AA41" i="1" s="1"/>
  <c r="G42" i="1"/>
  <c r="Z42" i="1" s="1"/>
  <c r="AA42" i="1" s="1"/>
  <c r="G43" i="1"/>
  <c r="Z43" i="1" s="1"/>
  <c r="AA43" i="1" s="1"/>
  <c r="G44" i="1"/>
  <c r="Z44" i="1" s="1"/>
  <c r="AA44" i="1" s="1"/>
  <c r="G45" i="1"/>
  <c r="Z45" i="1" s="1"/>
  <c r="AA45" i="1" s="1"/>
  <c r="G46" i="1"/>
  <c r="Z46" i="1" s="1"/>
  <c r="AA46" i="1" s="1"/>
  <c r="G47" i="1"/>
  <c r="Z47" i="1" s="1"/>
  <c r="AA47" i="1" s="1"/>
  <c r="G48" i="1"/>
  <c r="Z48" i="1" s="1"/>
  <c r="AA48" i="1" s="1"/>
  <c r="G49" i="1"/>
  <c r="G50" i="1"/>
  <c r="Z50" i="1" s="1"/>
  <c r="AA50" i="1" s="1"/>
  <c r="G51" i="1"/>
  <c r="Z51" i="1" s="1"/>
  <c r="AA51" i="1" s="1"/>
  <c r="G52" i="1"/>
  <c r="Z52" i="1" s="1"/>
  <c r="AA52" i="1" s="1"/>
  <c r="G53" i="1"/>
  <c r="Z53" i="1" s="1"/>
  <c r="AA53" i="1" s="1"/>
  <c r="G54" i="1"/>
  <c r="Z54" i="1" s="1"/>
  <c r="AA54" i="1" s="1"/>
  <c r="G55" i="1"/>
  <c r="Z55" i="1" s="1"/>
  <c r="AA55" i="1" s="1"/>
  <c r="G56" i="1"/>
  <c r="Z56" i="1" s="1"/>
  <c r="AA56" i="1" s="1"/>
  <c r="G57" i="1"/>
  <c r="Z57" i="1" s="1"/>
  <c r="AA57" i="1" s="1"/>
  <c r="G58" i="1"/>
  <c r="Z58" i="1" s="1"/>
  <c r="AA58" i="1" s="1"/>
  <c r="G59" i="1"/>
  <c r="Z59" i="1" s="1"/>
  <c r="AA59" i="1" s="1"/>
  <c r="G60" i="1"/>
  <c r="Z60" i="1" s="1"/>
  <c r="AA60" i="1" s="1"/>
  <c r="G61" i="1"/>
  <c r="Z61" i="1" s="1"/>
  <c r="AA61" i="1" s="1"/>
  <c r="G62" i="1"/>
  <c r="Z62" i="1" s="1"/>
  <c r="AA62" i="1" s="1"/>
  <c r="G63" i="1"/>
  <c r="Z63" i="1" s="1"/>
  <c r="AA63" i="1" s="1"/>
  <c r="G64" i="1"/>
  <c r="Z64" i="1" s="1"/>
  <c r="AA64" i="1" s="1"/>
  <c r="G65" i="1"/>
  <c r="Z65" i="1" s="1"/>
  <c r="AA65" i="1" s="1"/>
  <c r="G66" i="1"/>
  <c r="Z66" i="1" s="1"/>
  <c r="AA66" i="1" s="1"/>
  <c r="G67" i="1"/>
  <c r="Z67" i="1" s="1"/>
  <c r="AA67" i="1" s="1"/>
  <c r="G68" i="1"/>
  <c r="Z68" i="1" s="1"/>
  <c r="AA68" i="1" s="1"/>
  <c r="G69" i="1"/>
  <c r="Z69" i="1" s="1"/>
  <c r="AA69" i="1" s="1"/>
  <c r="G70" i="1"/>
  <c r="Z70" i="1" s="1"/>
  <c r="AA70" i="1" s="1"/>
  <c r="G71" i="1"/>
  <c r="Z71" i="1" s="1"/>
  <c r="AA71" i="1" s="1"/>
  <c r="G72" i="1"/>
  <c r="Z72" i="1" s="1"/>
  <c r="AA72" i="1" s="1"/>
  <c r="G73" i="1"/>
  <c r="Z73" i="1" s="1"/>
  <c r="AA73" i="1" s="1"/>
  <c r="G74" i="1"/>
  <c r="Z74" i="1" s="1"/>
  <c r="AA74" i="1" s="1"/>
  <c r="G75" i="1"/>
  <c r="Z75" i="1" s="1"/>
  <c r="AA75" i="1" s="1"/>
  <c r="G76" i="1"/>
  <c r="Z76" i="1" s="1"/>
  <c r="AA76" i="1" s="1"/>
  <c r="G77" i="1"/>
  <c r="Z77" i="1" s="1"/>
  <c r="AA77" i="1" s="1"/>
  <c r="G78" i="1"/>
  <c r="Z78" i="1" s="1"/>
  <c r="AA78" i="1" s="1"/>
  <c r="G79" i="1"/>
  <c r="Z79" i="1" s="1"/>
  <c r="AA79" i="1" s="1"/>
  <c r="G80" i="1"/>
  <c r="Z80" i="1" s="1"/>
  <c r="AA80" i="1" s="1"/>
  <c r="G81" i="1"/>
  <c r="Z81" i="1" s="1"/>
  <c r="AA81" i="1" s="1"/>
  <c r="G82" i="1"/>
  <c r="Z82" i="1" s="1"/>
  <c r="AA82" i="1" s="1"/>
  <c r="G83" i="1"/>
  <c r="Z83" i="1" s="1"/>
  <c r="AA83" i="1" s="1"/>
  <c r="G13" i="1"/>
  <c r="Z13" i="1" s="1"/>
  <c r="AA13" i="1" s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6" i="1"/>
  <c r="X57" i="1"/>
  <c r="X58" i="1"/>
  <c r="X59" i="1"/>
  <c r="X60" i="1"/>
  <c r="X61" i="1"/>
  <c r="X62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S59" i="1"/>
  <c r="T59" i="1" s="1"/>
  <c r="Z49" i="1" l="1"/>
  <c r="AA49" i="1" s="1"/>
  <c r="J59" i="1"/>
  <c r="L59" i="1" s="1"/>
  <c r="M59" i="1" s="1"/>
  <c r="S13" i="1" l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J14" i="1"/>
  <c r="L14" i="1" s="1"/>
  <c r="M14" i="1" s="1"/>
  <c r="J15" i="1"/>
  <c r="L15" i="1" s="1"/>
  <c r="M15" i="1" s="1"/>
  <c r="J16" i="1"/>
  <c r="L16" i="1" s="1"/>
  <c r="M16" i="1" s="1"/>
  <c r="J17" i="1"/>
  <c r="L17" i="1" s="1"/>
  <c r="M17" i="1" s="1"/>
  <c r="J18" i="1"/>
  <c r="L18" i="1" s="1"/>
  <c r="M18" i="1" s="1"/>
  <c r="J19" i="1"/>
  <c r="L19" i="1" s="1"/>
  <c r="M19" i="1" s="1"/>
  <c r="J20" i="1"/>
  <c r="L20" i="1" s="1"/>
  <c r="M20" i="1" s="1"/>
  <c r="J21" i="1"/>
  <c r="L21" i="1" s="1"/>
  <c r="M21" i="1" s="1"/>
  <c r="J22" i="1"/>
  <c r="L22" i="1" s="1"/>
  <c r="M22" i="1" s="1"/>
  <c r="J23" i="1"/>
  <c r="L23" i="1" s="1"/>
  <c r="M23" i="1" s="1"/>
  <c r="J24" i="1"/>
  <c r="L24" i="1" s="1"/>
  <c r="M24" i="1" s="1"/>
  <c r="J25" i="1"/>
  <c r="L25" i="1" s="1"/>
  <c r="M25" i="1" s="1"/>
  <c r="J26" i="1"/>
  <c r="L26" i="1" s="1"/>
  <c r="M26" i="1" s="1"/>
  <c r="J27" i="1"/>
  <c r="L27" i="1" s="1"/>
  <c r="M27" i="1" s="1"/>
  <c r="J28" i="1"/>
  <c r="L28" i="1" s="1"/>
  <c r="M28" i="1" s="1"/>
  <c r="J29" i="1"/>
  <c r="L29" i="1" s="1"/>
  <c r="M29" i="1" s="1"/>
  <c r="J30" i="1"/>
  <c r="L30" i="1" s="1"/>
  <c r="M30" i="1" s="1"/>
  <c r="J31" i="1"/>
  <c r="L31" i="1" s="1"/>
  <c r="M31" i="1" s="1"/>
  <c r="J32" i="1"/>
  <c r="L32" i="1" s="1"/>
  <c r="M32" i="1" s="1"/>
  <c r="J33" i="1"/>
  <c r="L33" i="1" s="1"/>
  <c r="M33" i="1" s="1"/>
  <c r="J34" i="1"/>
  <c r="L34" i="1" s="1"/>
  <c r="M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L39" i="1" s="1"/>
  <c r="M39" i="1" s="1"/>
  <c r="J40" i="1"/>
  <c r="L40" i="1" s="1"/>
  <c r="M40" i="1" s="1"/>
  <c r="J41" i="1"/>
  <c r="L41" i="1" s="1"/>
  <c r="M41" i="1" s="1"/>
  <c r="J42" i="1"/>
  <c r="L42" i="1" s="1"/>
  <c r="M42" i="1" s="1"/>
  <c r="J43" i="1"/>
  <c r="L43" i="1" s="1"/>
  <c r="M43" i="1" s="1"/>
  <c r="J44" i="1"/>
  <c r="L44" i="1" s="1"/>
  <c r="M44" i="1" s="1"/>
  <c r="J45" i="1"/>
  <c r="L45" i="1" s="1"/>
  <c r="M45" i="1" s="1"/>
  <c r="J46" i="1"/>
  <c r="L46" i="1" s="1"/>
  <c r="M46" i="1" s="1"/>
  <c r="J47" i="1"/>
  <c r="L47" i="1" s="1"/>
  <c r="M47" i="1" s="1"/>
  <c r="J48" i="1"/>
  <c r="L48" i="1" s="1"/>
  <c r="M48" i="1" s="1"/>
  <c r="J49" i="1"/>
  <c r="L49" i="1" s="1"/>
  <c r="M49" i="1" s="1"/>
  <c r="J50" i="1"/>
  <c r="L50" i="1" s="1"/>
  <c r="M50" i="1" s="1"/>
  <c r="J51" i="1"/>
  <c r="L51" i="1" s="1"/>
  <c r="M51" i="1" s="1"/>
  <c r="J52" i="1"/>
  <c r="L52" i="1" s="1"/>
  <c r="M52" i="1" s="1"/>
  <c r="J53" i="1"/>
  <c r="L53" i="1" s="1"/>
  <c r="M53" i="1" s="1"/>
  <c r="J54" i="1"/>
  <c r="L54" i="1" s="1"/>
  <c r="M54" i="1" s="1"/>
  <c r="J55" i="1"/>
  <c r="L55" i="1" s="1"/>
  <c r="M55" i="1" s="1"/>
  <c r="J56" i="1"/>
  <c r="L56" i="1" s="1"/>
  <c r="M56" i="1" s="1"/>
  <c r="J57" i="1"/>
  <c r="L57" i="1" s="1"/>
  <c r="M57" i="1" s="1"/>
  <c r="J58" i="1"/>
  <c r="L58" i="1" s="1"/>
  <c r="M58" i="1" s="1"/>
  <c r="J60" i="1"/>
  <c r="L60" i="1" s="1"/>
  <c r="M60" i="1" s="1"/>
  <c r="J61" i="1"/>
  <c r="L61" i="1" s="1"/>
  <c r="M61" i="1" s="1"/>
  <c r="J62" i="1"/>
  <c r="L62" i="1" s="1"/>
  <c r="M62" i="1" s="1"/>
  <c r="J63" i="1"/>
  <c r="L63" i="1" s="1"/>
  <c r="M63" i="1" s="1"/>
  <c r="J64" i="1"/>
  <c r="L64" i="1" s="1"/>
  <c r="M64" i="1" s="1"/>
  <c r="J65" i="1"/>
  <c r="L65" i="1" s="1"/>
  <c r="M65" i="1" s="1"/>
  <c r="J66" i="1"/>
  <c r="L66" i="1" s="1"/>
  <c r="M66" i="1" s="1"/>
  <c r="J67" i="1"/>
  <c r="L67" i="1" s="1"/>
  <c r="M67" i="1" s="1"/>
  <c r="J68" i="1"/>
  <c r="L68" i="1" s="1"/>
  <c r="M68" i="1" s="1"/>
  <c r="J69" i="1"/>
  <c r="L69" i="1" s="1"/>
  <c r="M69" i="1" s="1"/>
  <c r="J70" i="1"/>
  <c r="L70" i="1" s="1"/>
  <c r="M70" i="1" s="1"/>
  <c r="J71" i="1"/>
  <c r="L71" i="1" s="1"/>
  <c r="M71" i="1" s="1"/>
  <c r="J72" i="1"/>
  <c r="L72" i="1" s="1"/>
  <c r="M72" i="1" s="1"/>
  <c r="J73" i="1"/>
  <c r="L73" i="1" s="1"/>
  <c r="M73" i="1" s="1"/>
  <c r="J74" i="1"/>
  <c r="L74" i="1" s="1"/>
  <c r="M74" i="1" s="1"/>
  <c r="J75" i="1"/>
  <c r="L75" i="1" s="1"/>
  <c r="M75" i="1" s="1"/>
  <c r="J76" i="1"/>
  <c r="L76" i="1" s="1"/>
  <c r="M76" i="1" s="1"/>
  <c r="J77" i="1"/>
  <c r="L77" i="1" s="1"/>
  <c r="M77" i="1" s="1"/>
  <c r="J78" i="1"/>
  <c r="L78" i="1" s="1"/>
  <c r="M78" i="1" s="1"/>
  <c r="J79" i="1"/>
  <c r="L79" i="1" s="1"/>
  <c r="M79" i="1" s="1"/>
  <c r="J80" i="1"/>
  <c r="L80" i="1" s="1"/>
  <c r="M80" i="1" s="1"/>
  <c r="J81" i="1"/>
  <c r="L81" i="1" s="1"/>
  <c r="M81" i="1" s="1"/>
  <c r="J82" i="1"/>
  <c r="L82" i="1" s="1"/>
  <c r="M82" i="1" s="1"/>
  <c r="J83" i="1"/>
  <c r="L83" i="1" s="1"/>
  <c r="M83" i="1" s="1"/>
  <c r="J13" i="1"/>
  <c r="L13" i="1" s="1"/>
  <c r="M13" i="1" s="1"/>
</calcChain>
</file>

<file path=xl/sharedStrings.xml><?xml version="1.0" encoding="utf-8"?>
<sst xmlns="http://schemas.openxmlformats.org/spreadsheetml/2006/main" count="193" uniqueCount="126">
  <si>
    <t>"УТВЕРЖДАЮ"</t>
  </si>
  <si>
    <t>Мониторинг качества финансового менеджмента</t>
  </si>
  <si>
    <t>№№ п/п</t>
  </si>
  <si>
    <t>Наименование территориального органа</t>
  </si>
  <si>
    <t>Общая
 сумма доведенных лимитов</t>
  </si>
  <si>
    <t>Кассовый расход</t>
  </si>
  <si>
    <t>Остаток ЛБО</t>
  </si>
  <si>
    <t>Остаток ЛБО по 213</t>
  </si>
  <si>
    <t>Остаток ЛБО без 213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</si>
  <si>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</si>
  <si>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</si>
  <si>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</si>
  <si>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</si>
  <si>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</si>
  <si>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</si>
  <si>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</si>
  <si>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</si>
  <si>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</si>
  <si>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</si>
  <si>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</si>
  <si>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</si>
  <si>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</si>
  <si>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</si>
  <si>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</si>
  <si>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</si>
  <si>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</si>
  <si>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</si>
  <si>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</si>
  <si>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</si>
  <si>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</si>
  <si>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</si>
  <si>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</si>
  <si>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</si>
  <si>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</si>
  <si>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</si>
  <si>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</si>
  <si>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</si>
  <si>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</si>
  <si>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</si>
  <si>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</si>
  <si>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</si>
  <si>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</si>
  <si>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</si>
  <si>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</si>
  <si>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</si>
  <si>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</si>
  <si>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</si>
  <si>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</si>
  <si>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</si>
  <si>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</si>
  <si>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</si>
  <si>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</si>
  <si>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</si>
  <si>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</si>
  <si>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</si>
  <si>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</si>
  <si>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</si>
  <si>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</si>
  <si>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</si>
  <si>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</si>
  <si>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</si>
  <si>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</si>
  <si>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</si>
  <si>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</si>
  <si>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</si>
  <si>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</si>
  <si>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</si>
  <si>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</si>
  <si>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</si>
  <si>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</si>
  <si>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rPr>
        <b/>
        <sz val="8"/>
        <rFont val="Arial Cyr"/>
        <charset val="204"/>
      </rPr>
      <t>ДАЛЬНЕВОСТОЧНОЕ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</si>
  <si>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</si>
  <si>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</si>
  <si>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</si>
  <si>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</si>
  <si>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</si>
  <si>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</si>
  <si>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</si>
  <si>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</si>
  <si>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t>Остаток ЛБО по КОСГУ 213</t>
  </si>
  <si>
    <t>Остаток ЛБО без КОСГУ 213</t>
  </si>
  <si>
    <t>Расчет баллов за остатки ЛБО</t>
  </si>
  <si>
    <t>БАЛЛЫ ЗА ОСТАТКИ ЛБО</t>
  </si>
  <si>
    <t>Кредиторская задолженность</t>
  </si>
  <si>
    <t xml:space="preserve">Расчет баллов за объем кредиторской задолженности </t>
  </si>
  <si>
    <t>БАЛЛЫ ЗА ОБЪЕМ КРЕДИТОРСКОЙ ЗАДОЛЖЕННОСТИ</t>
  </si>
  <si>
    <t>ОЦЕНКА СРЕДНЕГО УРОВНЯ КАЧЕСТВА ФИНАНСОВОГО МЕНЕДЖМЕНТА</t>
  </si>
  <si>
    <t>Л. Н. Никитина</t>
  </si>
  <si>
    <t>10 = 8-9</t>
  </si>
  <si>
    <t>12 = 10-11</t>
  </si>
  <si>
    <t>13 = 12/8*100</t>
  </si>
  <si>
    <t>14 = 13</t>
  </si>
  <si>
    <t>16 = 15/8*100</t>
  </si>
  <si>
    <t>17 = 16</t>
  </si>
  <si>
    <t>Средний объем кассовых расходов за 1 - 3 квартал</t>
  </si>
  <si>
    <t>19 = (9-18)/3</t>
  </si>
  <si>
    <t>БАЛЛЫ ЗА РАВНОМЕРНОСТЬ РАСХОДОВ В ТЕЧЕНИИ ФИНАНСОВОГО ГОДА</t>
  </si>
  <si>
    <t>7 = 3+4+5+6</t>
  </si>
  <si>
    <t>Кассовый расход в 4 квартале</t>
  </si>
  <si>
    <t>ИТОГОВАЯ ОЦЕНКА В БАЛЛАХ</t>
  </si>
  <si>
    <t>20 = (18-19)/19*100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</si>
  <si>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</si>
  <si>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</si>
  <si>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</si>
  <si>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</si>
  <si>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</si>
  <si>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</si>
  <si>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Начальник Финансового управления - главный бухгалтер</t>
  </si>
  <si>
    <t>стоимость материальных запасов по состоянию на 1 января года, следующего за отчетным</t>
  </si>
  <si>
    <t>24=(23-22)/22*100</t>
  </si>
  <si>
    <t>БАЛЛЫ ЗА ТЕМП РОСТА (СНИЖЕНИЯ) ОБЪЕМА МАТЕРИАЛЬНЫХ ЗАПАСОВ</t>
  </si>
  <si>
    <t>27 = 26/70</t>
  </si>
  <si>
    <t>Заместитель руководителя</t>
  </si>
  <si>
    <t>_____________________ А.А. Панков</t>
  </si>
  <si>
    <t>Стоимость материальных запасов по состоянию на 1 января 2016 года</t>
  </si>
  <si>
    <t>26 = 7/4-(14+17+21+25)</t>
  </si>
  <si>
    <t>II</t>
  </si>
  <si>
    <t>III</t>
  </si>
  <si>
    <t>IV</t>
  </si>
  <si>
    <t>Равномерность расходов в течении финансового года, %</t>
  </si>
  <si>
    <t>ТУ Роскомнадзора за 2016 год</t>
  </si>
  <si>
    <t>"________" апреля 2017 г.</t>
  </si>
  <si>
    <t>Стоимость материальных запасов по состоянию на 1 января 2017 года</t>
  </si>
  <si>
    <t>Темп роста (снижения) объема материальных запасов, % (у = 5,4%)</t>
  </si>
  <si>
    <t>I</t>
  </si>
  <si>
    <t>Рейтинг:                                                                   I - группа                                                                (1,21 &lt; коэфф. &lt; 1,34);                     II- группа                                  (1,13 &lt; коэфф. &lt; 1,20);                     III- группа                                           (0,97 &lt; коэфф. &lt; 1,12);                                         IV- группа                                           (коэфф. &lt; 0,96).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</si>
</sst>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&quot;р.&quot;_-;\-* #,##0.00&quot;р.&quot;_-;_-* &quot;-&quot;??&quot;р.&quot;_-;_-@_-"/>
    <numFmt numFmtId="166" formatCode="\$#,##0\ ;\(\$#,##0\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8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6">
    <xf numFmtId="0" fontId="0" fillId="0" borderId="0"/>
    <xf numFmtId="0" fontId="16" fillId="0" borderId="0"/>
    <xf numFmtId="0" fontId="15" fillId="0" borderId="0"/>
    <xf numFmtId="0" fontId="15" fillId="0" borderId="0"/>
    <xf numFmtId="3" fontId="2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20" fillId="0" borderId="9" applyNumberFormat="0" applyFont="0" applyFill="0" applyAlignment="0" applyProtection="0"/>
    <xf numFmtId="0" fontId="15" fillId="0" borderId="0"/>
    <xf numFmtId="0" fontId="17" fillId="0" borderId="0"/>
  </cellStyleXfs>
  <cellXfs count="93">
    <xf numFmtId="0" fontId="0" fillId="0" borderId="0" xfId="0"/>
    <xf numFmtId="2" fontId="0" fillId="0" borderId="0" xfId="0" applyNumberFormat="1"/>
    <xf numFmtId="0" fontId="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2" fontId="0" fillId="0" borderId="0" xfId="0" applyNumberFormat="1" applyBorder="1"/>
    <xf numFmtId="0" fontId="0" fillId="0" borderId="0" xfId="0" applyBorder="1"/>
    <xf numFmtId="2" fontId="2" fillId="0" borderId="0" xfId="0" applyNumberFormat="1" applyFont="1" applyBorder="1"/>
    <xf numFmtId="4" fontId="1" fillId="0" borderId="0" xfId="0" applyNumberFormat="1" applyFont="1"/>
    <xf numFmtId="1" fontId="0" fillId="0" borderId="0" xfId="0" applyNumberFormat="1" applyBorder="1"/>
    <xf numFmtId="4" fontId="0" fillId="0" borderId="0" xfId="0" applyNumberFormat="1" applyBorder="1"/>
    <xf numFmtId="164" fontId="0" fillId="0" borderId="0" xfId="0" applyNumberFormat="1" applyBorder="1"/>
    <xf numFmtId="0" fontId="6" fillId="2" borderId="0" xfId="0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1" fontId="0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1" fontId="0" fillId="0" borderId="4" xfId="0" applyNumberFormat="1" applyFont="1" applyBorder="1" applyAlignment="1">
      <alignment horizontal="right"/>
    </xf>
    <xf numFmtId="0" fontId="0" fillId="0" borderId="8" xfId="0" applyNumberFormat="1" applyBorder="1"/>
    <xf numFmtId="0" fontId="2" fillId="0" borderId="8" xfId="0" applyNumberFormat="1" applyFont="1" applyBorder="1"/>
    <xf numFmtId="0" fontId="0" fillId="0" borderId="8" xfId="0" applyNumberForma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Border="1"/>
    <xf numFmtId="4" fontId="13" fillId="0" borderId="0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3" fillId="0" borderId="0" xfId="0" applyFont="1" applyAlignment="1"/>
    <xf numFmtId="0" fontId="13" fillId="0" borderId="7" xfId="0" applyFont="1" applyBorder="1" applyAlignment="1"/>
    <xf numFmtId="0" fontId="13" fillId="0" borderId="0" xfId="0" applyFont="1" applyBorder="1" applyAlignment="1"/>
    <xf numFmtId="0" fontId="0" fillId="0" borderId="0" xfId="0" applyNumberFormat="1" applyBorder="1"/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Border="1"/>
    <xf numFmtId="0" fontId="14" fillId="3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4" fontId="18" fillId="2" borderId="0" xfId="1" applyNumberFormat="1" applyFont="1" applyFill="1" applyBorder="1"/>
    <xf numFmtId="4" fontId="19" fillId="2" borderId="4" xfId="2" applyNumberFormat="1" applyFont="1" applyFill="1" applyBorder="1"/>
    <xf numFmtId="4" fontId="19" fillId="0" borderId="4" xfId="2" applyNumberFormat="1" applyFont="1" applyFill="1" applyBorder="1"/>
    <xf numFmtId="1" fontId="2" fillId="4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3" fillId="0" borderId="4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right"/>
    </xf>
    <xf numFmtId="4" fontId="23" fillId="0" borderId="4" xfId="0" applyNumberFormat="1" applyFont="1" applyFill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1" fontId="23" fillId="0" borderId="4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164" fontId="23" fillId="0" borderId="4" xfId="0" applyNumberFormat="1" applyFont="1" applyFill="1" applyBorder="1" applyAlignment="1">
      <alignment horizontal="right"/>
    </xf>
    <xf numFmtId="1" fontId="14" fillId="0" borderId="4" xfId="0" applyNumberFormat="1" applyFont="1" applyFill="1" applyBorder="1" applyAlignment="1">
      <alignment horizontal="right"/>
    </xf>
    <xf numFmtId="2" fontId="14" fillId="0" borderId="4" xfId="0" applyNumberFormat="1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</cellXfs>
  <cellStyles count="16">
    <cellStyle name="Comma0" xfId="4"/>
    <cellStyle name="Currency_main2" xfId="5"/>
    <cellStyle name="Currency0" xfId="6"/>
    <cellStyle name="Date" xfId="7"/>
    <cellStyle name="Fixed" xfId="8"/>
    <cellStyle name="Heading 1" xfId="9"/>
    <cellStyle name="Heading 2" xfId="10"/>
    <cellStyle name="Normal_main2" xfId="11"/>
    <cellStyle name="Percent_main2" xfId="12"/>
    <cellStyle name="Total" xfId="13"/>
    <cellStyle name="Обычный" xfId="0" builtinId="0"/>
    <cellStyle name="Обычный 2" xfId="3"/>
    <cellStyle name="Обычный 2 2" xfId="2"/>
    <cellStyle name="Обычный 3" xfId="14"/>
    <cellStyle name="Обычный 4" xfId="15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abSelected="1" topLeftCell="A4" zoomScale="70" zoomScaleNormal="70" zoomScalePageLayoutView="55" workbookViewId="0">
      <selection activeCell="A13" sqref="A13"/>
    </sheetView>
  </sheetViews>
  <sheetFormatPr defaultRowHeight="15" x14ac:dyDescent="0.25"/>
  <cols>
    <col min="1" max="1" width="4.140625" customWidth="1"/>
    <col min="2" max="2" width="29" customWidth="1"/>
    <col min="3" max="3" width="10.5703125" style="1" customWidth="1"/>
    <col min="4" max="4" width="11.140625" customWidth="1"/>
    <col min="5" max="5" width="11.7109375" customWidth="1"/>
    <col min="6" max="6" width="10.7109375" customWidth="1"/>
    <col min="7" max="7" width="9.42578125" customWidth="1"/>
    <col min="8" max="8" width="14" customWidth="1"/>
    <col min="9" max="9" width="10.28515625" customWidth="1"/>
    <col min="10" max="10" width="10.140625" customWidth="1"/>
    <col min="11" max="11" width="10.5703125" customWidth="1"/>
    <col min="12" max="12" width="11.140625" customWidth="1"/>
    <col min="13" max="13" width="10.5703125" customWidth="1"/>
    <col min="14" max="14" width="10.42578125" customWidth="1"/>
    <col min="15" max="15" width="9.42578125" customWidth="1"/>
    <col min="16" max="16" width="9.5703125" customWidth="1"/>
    <col min="17" max="19" width="10.28515625" customWidth="1"/>
    <col min="20" max="20" width="11.85546875" customWidth="1"/>
    <col min="21" max="23" width="12.85546875" customWidth="1"/>
    <col min="24" max="24" width="11.28515625" customWidth="1"/>
    <col min="25" max="25" width="13.7109375" customWidth="1"/>
    <col min="26" max="26" width="11.7109375" customWidth="1"/>
    <col min="27" max="27" width="17.85546875" customWidth="1"/>
    <col min="28" max="28" width="23.42578125" customWidth="1"/>
  </cols>
  <sheetData>
    <row r="1" spans="1:28" ht="19.899999999999999" customHeight="1" x14ac:dyDescent="0.25">
      <c r="C1" s="2"/>
      <c r="P1" s="2"/>
      <c r="Z1" s="2" t="s">
        <v>0</v>
      </c>
    </row>
    <row r="2" spans="1:28" ht="19.899999999999999" customHeight="1" x14ac:dyDescent="0.25">
      <c r="C2"/>
      <c r="Z2" t="s">
        <v>112</v>
      </c>
    </row>
    <row r="3" spans="1:28" ht="45.6" customHeight="1" x14ac:dyDescent="0.25">
      <c r="C3"/>
      <c r="Z3" t="s">
        <v>113</v>
      </c>
    </row>
    <row r="4" spans="1:28" ht="30.6" customHeight="1" x14ac:dyDescent="0.25">
      <c r="C4"/>
      <c r="Z4" t="s">
        <v>121</v>
      </c>
    </row>
    <row r="5" spans="1:28" ht="33" customHeight="1" x14ac:dyDescent="0.25"/>
    <row r="6" spans="1:28" ht="18.75" x14ac:dyDescent="0.3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8.75" x14ac:dyDescent="0.3">
      <c r="A7" s="85" t="s">
        <v>120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1.45" customHeight="1" x14ac:dyDescent="0.25"/>
    <row r="9" spans="1:28" ht="22.9" customHeight="1" x14ac:dyDescent="0.25">
      <c r="A9" s="78" t="s">
        <v>2</v>
      </c>
      <c r="B9" s="78" t="s">
        <v>3</v>
      </c>
      <c r="C9" s="78" t="s">
        <v>102</v>
      </c>
      <c r="D9" s="78" t="s">
        <v>103</v>
      </c>
      <c r="E9" s="78" t="s">
        <v>104</v>
      </c>
      <c r="F9" s="78" t="s">
        <v>105</v>
      </c>
      <c r="G9" s="75" t="s">
        <v>106</v>
      </c>
      <c r="H9" s="86" t="s">
        <v>4</v>
      </c>
      <c r="I9" s="86" t="s">
        <v>5</v>
      </c>
      <c r="J9" s="78" t="s">
        <v>6</v>
      </c>
      <c r="K9" s="78" t="s">
        <v>79</v>
      </c>
      <c r="L9" s="86" t="s">
        <v>80</v>
      </c>
      <c r="M9" s="78" t="s">
        <v>81</v>
      </c>
      <c r="N9" s="75" t="s">
        <v>82</v>
      </c>
      <c r="O9" s="86" t="s">
        <v>83</v>
      </c>
      <c r="P9" s="78" t="s">
        <v>84</v>
      </c>
      <c r="Q9" s="75" t="s">
        <v>85</v>
      </c>
      <c r="R9" s="78" t="s">
        <v>98</v>
      </c>
      <c r="S9" s="78" t="s">
        <v>94</v>
      </c>
      <c r="T9" s="86" t="s">
        <v>119</v>
      </c>
      <c r="U9" s="75" t="s">
        <v>96</v>
      </c>
      <c r="V9" s="78" t="s">
        <v>114</v>
      </c>
      <c r="W9" s="78" t="s">
        <v>122</v>
      </c>
      <c r="X9" s="86" t="s">
        <v>123</v>
      </c>
      <c r="Y9" s="75" t="s">
        <v>110</v>
      </c>
      <c r="Z9" s="72" t="s">
        <v>99</v>
      </c>
      <c r="AA9" s="72" t="s">
        <v>86</v>
      </c>
      <c r="AB9" s="91" t="s">
        <v>125</v>
      </c>
    </row>
    <row r="10" spans="1:28" ht="90.75" customHeight="1" x14ac:dyDescent="0.25">
      <c r="A10" s="79"/>
      <c r="B10" s="83"/>
      <c r="C10" s="83"/>
      <c r="D10" s="83"/>
      <c r="E10" s="83"/>
      <c r="F10" s="83"/>
      <c r="G10" s="76"/>
      <c r="H10" s="89"/>
      <c r="I10" s="87"/>
      <c r="J10" s="79"/>
      <c r="K10" s="79" t="s">
        <v>7</v>
      </c>
      <c r="L10" s="87" t="s">
        <v>8</v>
      </c>
      <c r="M10" s="79"/>
      <c r="N10" s="81"/>
      <c r="O10" s="87"/>
      <c r="P10" s="79"/>
      <c r="Q10" s="81"/>
      <c r="R10" s="79"/>
      <c r="S10" s="79"/>
      <c r="T10" s="87"/>
      <c r="U10" s="81"/>
      <c r="V10" s="79"/>
      <c r="W10" s="79" t="s">
        <v>108</v>
      </c>
      <c r="X10" s="87"/>
      <c r="Y10" s="81"/>
      <c r="Z10" s="73"/>
      <c r="AA10" s="73"/>
      <c r="AB10" s="91"/>
    </row>
    <row r="11" spans="1:28" ht="18.75" customHeight="1" x14ac:dyDescent="0.25">
      <c r="A11" s="80"/>
      <c r="B11" s="84"/>
      <c r="C11" s="84"/>
      <c r="D11" s="84"/>
      <c r="E11" s="84"/>
      <c r="F11" s="84"/>
      <c r="G11" s="77"/>
      <c r="H11" s="90"/>
      <c r="I11" s="88"/>
      <c r="J11" s="80"/>
      <c r="K11" s="80"/>
      <c r="L11" s="88"/>
      <c r="M11" s="80"/>
      <c r="N11" s="82"/>
      <c r="O11" s="88"/>
      <c r="P11" s="80"/>
      <c r="Q11" s="82"/>
      <c r="R11" s="80"/>
      <c r="S11" s="80"/>
      <c r="T11" s="88"/>
      <c r="U11" s="82"/>
      <c r="V11" s="80"/>
      <c r="W11" s="80"/>
      <c r="X11" s="88"/>
      <c r="Y11" s="82"/>
      <c r="Z11" s="74"/>
      <c r="AA11" s="74"/>
      <c r="AB11" s="91"/>
    </row>
    <row r="12" spans="1:28" s="50" customFormat="1" ht="23.45" customHeight="1" x14ac:dyDescent="0.2">
      <c r="A12" s="18">
        <v>1</v>
      </c>
      <c r="B12" s="18">
        <v>2</v>
      </c>
      <c r="C12" s="48">
        <v>3</v>
      </c>
      <c r="D12" s="18">
        <v>4</v>
      </c>
      <c r="E12" s="18">
        <v>5</v>
      </c>
      <c r="F12" s="18">
        <v>6</v>
      </c>
      <c r="G12" s="49" t="s">
        <v>97</v>
      </c>
      <c r="H12" s="18">
        <v>8</v>
      </c>
      <c r="I12" s="18">
        <v>9</v>
      </c>
      <c r="J12" s="18" t="s">
        <v>88</v>
      </c>
      <c r="K12" s="18">
        <v>11</v>
      </c>
      <c r="L12" s="18" t="s">
        <v>89</v>
      </c>
      <c r="M12" s="18" t="s">
        <v>90</v>
      </c>
      <c r="N12" s="49" t="s">
        <v>91</v>
      </c>
      <c r="O12" s="18">
        <v>15</v>
      </c>
      <c r="P12" s="18" t="s">
        <v>92</v>
      </c>
      <c r="Q12" s="49" t="s">
        <v>93</v>
      </c>
      <c r="R12" s="18">
        <v>18</v>
      </c>
      <c r="S12" s="18" t="s">
        <v>95</v>
      </c>
      <c r="T12" s="18" t="s">
        <v>100</v>
      </c>
      <c r="U12" s="49">
        <v>21</v>
      </c>
      <c r="V12" s="18">
        <v>22</v>
      </c>
      <c r="W12" s="18">
        <v>23</v>
      </c>
      <c r="X12" s="18" t="s">
        <v>109</v>
      </c>
      <c r="Y12" s="49">
        <v>25</v>
      </c>
      <c r="Z12" s="37" t="s">
        <v>115</v>
      </c>
      <c r="AA12" s="37" t="s">
        <v>111</v>
      </c>
      <c r="AB12" s="37">
        <v>28</v>
      </c>
    </row>
    <row r="13" spans="1:28" ht="33.75" x14ac:dyDescent="0.25">
      <c r="A13" s="3">
        <v>1</v>
      </c>
      <c r="B13" s="4" t="s">
        <v>68</v>
      </c>
      <c r="C13" s="25">
        <v>70</v>
      </c>
      <c r="D13" s="53">
        <v>80</v>
      </c>
      <c r="E13" s="53">
        <v>95</v>
      </c>
      <c r="F13" s="53">
        <v>40</v>
      </c>
      <c r="G13" s="35">
        <f>C13+D13+E13+F13</f>
        <v>285</v>
      </c>
      <c r="H13" s="56">
        <v>42448.37</v>
      </c>
      <c r="I13" s="56">
        <v>42426.45</v>
      </c>
      <c r="J13" s="24">
        <f>H13-I13</f>
        <v>21.92000000000553</v>
      </c>
      <c r="K13" s="20">
        <v>0</v>
      </c>
      <c r="L13" s="21">
        <f>J13-K13</f>
        <v>21.92000000000553</v>
      </c>
      <c r="M13" s="27">
        <f>L13/H13*100</f>
        <v>5.1639203107223024E-2</v>
      </c>
      <c r="N13" s="36">
        <v>5.1639203107223024E-2</v>
      </c>
      <c r="O13" s="22">
        <v>6.77</v>
      </c>
      <c r="P13" s="23">
        <f>O13/H13*100</f>
        <v>1.5948786726086298E-2</v>
      </c>
      <c r="Q13" s="57">
        <v>0</v>
      </c>
      <c r="R13" s="26">
        <v>11631.869999999995</v>
      </c>
      <c r="S13" s="26">
        <f>(I13-R13)/3</f>
        <v>10264.86</v>
      </c>
      <c r="T13" s="19">
        <f>(R13-S13)/S13*100</f>
        <v>13.317375979798991</v>
      </c>
      <c r="U13" s="35">
        <v>10</v>
      </c>
      <c r="V13" s="22">
        <v>718.07</v>
      </c>
      <c r="W13" s="22">
        <v>643.1</v>
      </c>
      <c r="X13" s="40">
        <f>(W13-V13)/V13*100</f>
        <v>-10.440486303563723</v>
      </c>
      <c r="Y13" s="35">
        <v>5</v>
      </c>
      <c r="Z13" s="47">
        <f>ROUND((G13/4)-(N13+Q13)+U13+Y13,0)</f>
        <v>86</v>
      </c>
      <c r="AA13" s="38">
        <f>Z13/71</f>
        <v>1.2112676056338028</v>
      </c>
      <c r="AB13" s="39" t="s">
        <v>124</v>
      </c>
    </row>
    <row r="14" spans="1:28" ht="24" customHeight="1" x14ac:dyDescent="0.25">
      <c r="A14" s="3">
        <v>2</v>
      </c>
      <c r="B14" s="4" t="s">
        <v>9</v>
      </c>
      <c r="C14" s="25">
        <v>60</v>
      </c>
      <c r="D14" s="53">
        <v>80</v>
      </c>
      <c r="E14" s="53">
        <v>95</v>
      </c>
      <c r="F14" s="53">
        <v>50</v>
      </c>
      <c r="G14" s="35">
        <f>C14+D14+E14+F14</f>
        <v>285</v>
      </c>
      <c r="H14" s="56">
        <v>24263.64</v>
      </c>
      <c r="I14" s="56">
        <v>24261.119999999999</v>
      </c>
      <c r="J14" s="24">
        <f>H14-I14</f>
        <v>2.5200000000004366</v>
      </c>
      <c r="K14" s="20">
        <v>0</v>
      </c>
      <c r="L14" s="21">
        <f>J14-K14</f>
        <v>2.5200000000004366</v>
      </c>
      <c r="M14" s="27">
        <f>L14/H14*100</f>
        <v>1.0385910770191268E-2</v>
      </c>
      <c r="N14" s="36">
        <v>1.0385910770191268E-2</v>
      </c>
      <c r="O14" s="22">
        <v>0</v>
      </c>
      <c r="P14" s="23">
        <f>O14/H14*100</f>
        <v>0</v>
      </c>
      <c r="Q14" s="57">
        <v>0</v>
      </c>
      <c r="R14" s="26">
        <v>8297.0199999999986</v>
      </c>
      <c r="S14" s="26">
        <f>(I14-R14)/3</f>
        <v>5321.3666666666668</v>
      </c>
      <c r="T14" s="19">
        <f>(R14-S14)/S14*100</f>
        <v>55.91896818486476</v>
      </c>
      <c r="U14" s="35">
        <v>0</v>
      </c>
      <c r="V14" s="22">
        <v>839.64</v>
      </c>
      <c r="W14" s="22">
        <v>422.4</v>
      </c>
      <c r="X14" s="40">
        <f>(W14-V14)/V14*100</f>
        <v>-49.692725453765902</v>
      </c>
      <c r="Y14" s="35">
        <v>5</v>
      </c>
      <c r="Z14" s="47">
        <f>ROUND((G14/4)-(N14+Q14)+U14+Y14,0)</f>
        <v>76</v>
      </c>
      <c r="AA14" s="38">
        <f>Z14/71</f>
        <v>1.0704225352112675</v>
      </c>
      <c r="AB14" s="39" t="s">
        <v>117</v>
      </c>
    </row>
    <row r="15" spans="1:28" ht="45" x14ac:dyDescent="0.25">
      <c r="A15" s="3">
        <v>3</v>
      </c>
      <c r="B15" s="71" t="s">
        <v>10</v>
      </c>
      <c r="C15" s="60">
        <v>70</v>
      </c>
      <c r="D15" s="61">
        <v>65</v>
      </c>
      <c r="E15" s="61">
        <v>95</v>
      </c>
      <c r="F15" s="61">
        <v>50</v>
      </c>
      <c r="G15" s="62">
        <f>C15+D15+E15+F15</f>
        <v>280</v>
      </c>
      <c r="H15" s="56">
        <v>46321.04</v>
      </c>
      <c r="I15" s="56">
        <v>45387.05</v>
      </c>
      <c r="J15" s="63">
        <f>H15-I15</f>
        <v>933.98999999999796</v>
      </c>
      <c r="K15" s="63">
        <v>0</v>
      </c>
      <c r="L15" s="64">
        <f>J15-K15</f>
        <v>933.98999999999796</v>
      </c>
      <c r="M15" s="65">
        <f>L15/H15*100</f>
        <v>2.0163407384635534</v>
      </c>
      <c r="N15" s="66">
        <v>2.0163407384635534</v>
      </c>
      <c r="O15" s="64">
        <v>0</v>
      </c>
      <c r="P15" s="67">
        <f>O15/H15*100</f>
        <v>0</v>
      </c>
      <c r="Q15" s="68">
        <v>0</v>
      </c>
      <c r="R15" s="63">
        <v>13992.940000000002</v>
      </c>
      <c r="S15" s="63">
        <f>(I15-R15)/3</f>
        <v>10464.703333333333</v>
      </c>
      <c r="T15" s="69">
        <f>(R15-S15)/S15*100</f>
        <v>33.715591873762335</v>
      </c>
      <c r="U15" s="62">
        <v>0</v>
      </c>
      <c r="V15" s="64">
        <v>6.89</v>
      </c>
      <c r="W15" s="64">
        <v>36.020000000000003</v>
      </c>
      <c r="X15" s="68">
        <f>(W15-V15)/V15*100</f>
        <v>422.78664731494928</v>
      </c>
      <c r="Y15" s="62">
        <v>0</v>
      </c>
      <c r="Z15" s="62">
        <f>ROUND((G15/4)-(N15+Q15)+U15+Y15,0)</f>
        <v>68</v>
      </c>
      <c r="AA15" s="69">
        <f>Z15/71</f>
        <v>0.95774647887323938</v>
      </c>
      <c r="AB15" s="70" t="s">
        <v>118</v>
      </c>
    </row>
    <row r="16" spans="1:28" ht="22.5" x14ac:dyDescent="0.25">
      <c r="A16" s="3">
        <v>4</v>
      </c>
      <c r="B16" s="4" t="s">
        <v>11</v>
      </c>
      <c r="C16" s="25">
        <v>80</v>
      </c>
      <c r="D16" s="53">
        <v>80</v>
      </c>
      <c r="E16" s="53">
        <v>95</v>
      </c>
      <c r="F16" s="53">
        <v>50</v>
      </c>
      <c r="G16" s="35">
        <f>C16+D16+E16+F16</f>
        <v>305</v>
      </c>
      <c r="H16" s="56">
        <v>17019.509999999998</v>
      </c>
      <c r="I16" s="56">
        <v>16934.849999999999</v>
      </c>
      <c r="J16" s="24">
        <f>H16-I16</f>
        <v>84.659999999999854</v>
      </c>
      <c r="K16" s="20">
        <v>0.1</v>
      </c>
      <c r="L16" s="21">
        <f>J16-K16</f>
        <v>84.55999999999986</v>
      </c>
      <c r="M16" s="27">
        <f>L16/H16*100</f>
        <v>0.49684156594402468</v>
      </c>
      <c r="N16" s="36">
        <v>0.49684156594402468</v>
      </c>
      <c r="O16" s="22">
        <v>0</v>
      </c>
      <c r="P16" s="23">
        <f>O16/H16*100</f>
        <v>0</v>
      </c>
      <c r="Q16" s="57">
        <v>0</v>
      </c>
      <c r="R16" s="26">
        <v>5612.0699999999979</v>
      </c>
      <c r="S16" s="26">
        <f>(I16-R16)/3</f>
        <v>3774.26</v>
      </c>
      <c r="T16" s="19">
        <f>(R16-S16)/S16*100</f>
        <v>48.693253776899247</v>
      </c>
      <c r="U16" s="35">
        <v>0</v>
      </c>
      <c r="V16" s="22">
        <v>7.82</v>
      </c>
      <c r="W16" s="22">
        <v>7.74</v>
      </c>
      <c r="X16" s="40">
        <f>(W16-V16)/V16*100</f>
        <v>-1.0230179028133002</v>
      </c>
      <c r="Y16" s="35">
        <v>5</v>
      </c>
      <c r="Z16" s="47">
        <f>ROUND((G16/4)-(N16+Q16)+U16+Y16,0)</f>
        <v>81</v>
      </c>
      <c r="AA16" s="38">
        <f>Z16/71</f>
        <v>1.1408450704225352</v>
      </c>
      <c r="AB16" s="39" t="s">
        <v>116</v>
      </c>
    </row>
    <row r="17" spans="1:28" ht="22.5" x14ac:dyDescent="0.25">
      <c r="A17" s="3">
        <v>5</v>
      </c>
      <c r="B17" s="4" t="s">
        <v>12</v>
      </c>
      <c r="C17" s="25">
        <v>80</v>
      </c>
      <c r="D17" s="53">
        <v>95</v>
      </c>
      <c r="E17" s="53">
        <v>95</v>
      </c>
      <c r="F17" s="53">
        <v>50</v>
      </c>
      <c r="G17" s="35">
        <f>C17+D17+E17+F17</f>
        <v>320</v>
      </c>
      <c r="H17" s="56">
        <v>16046.51</v>
      </c>
      <c r="I17" s="56">
        <v>16033.1</v>
      </c>
      <c r="J17" s="24">
        <f>H17-I17</f>
        <v>13.409999999999854</v>
      </c>
      <c r="K17" s="20">
        <v>0</v>
      </c>
      <c r="L17" s="21">
        <f>J17-K17</f>
        <v>13.409999999999854</v>
      </c>
      <c r="M17" s="27">
        <f>L17/H17*100</f>
        <v>8.3569573695463084E-2</v>
      </c>
      <c r="N17" s="36">
        <v>8.3569573695463084E-2</v>
      </c>
      <c r="O17" s="22">
        <v>0</v>
      </c>
      <c r="P17" s="23">
        <f>O17/H17*100</f>
        <v>0</v>
      </c>
      <c r="Q17" s="57">
        <v>0</v>
      </c>
      <c r="R17" s="26">
        <v>4596.91</v>
      </c>
      <c r="S17" s="26">
        <f>(I17-R17)/3</f>
        <v>3812.0633333333335</v>
      </c>
      <c r="T17" s="19">
        <f>(R17-S17)/S17*100</f>
        <v>20.588500191060124</v>
      </c>
      <c r="U17" s="35">
        <v>10</v>
      </c>
      <c r="V17" s="22">
        <v>326.60000000000002</v>
      </c>
      <c r="W17" s="22">
        <v>579.29999999999995</v>
      </c>
      <c r="X17" s="40">
        <f>(W17-V17)/V17*100</f>
        <v>77.372933251683989</v>
      </c>
      <c r="Y17" s="35">
        <v>0</v>
      </c>
      <c r="Z17" s="47">
        <f>ROUND((G17/4)-(N17+Q17)+U17+Y17,0)</f>
        <v>90</v>
      </c>
      <c r="AA17" s="38">
        <f>Z17/71</f>
        <v>1.267605633802817</v>
      </c>
      <c r="AB17" s="39" t="s">
        <v>124</v>
      </c>
    </row>
    <row r="18" spans="1:28" ht="22.5" x14ac:dyDescent="0.25">
      <c r="A18" s="3">
        <v>6</v>
      </c>
      <c r="B18" s="4" t="s">
        <v>13</v>
      </c>
      <c r="C18" s="25">
        <v>70</v>
      </c>
      <c r="D18" s="53">
        <v>95</v>
      </c>
      <c r="E18" s="51">
        <v>95</v>
      </c>
      <c r="F18" s="52">
        <v>50</v>
      </c>
      <c r="G18" s="35">
        <f>C18+D18+E18+F18</f>
        <v>310</v>
      </c>
      <c r="H18" s="56">
        <v>17581.64</v>
      </c>
      <c r="I18" s="56">
        <v>17548.490000000002</v>
      </c>
      <c r="J18" s="24">
        <f>H18-I18</f>
        <v>33.149999999997817</v>
      </c>
      <c r="K18" s="20">
        <v>0</v>
      </c>
      <c r="L18" s="21">
        <f>J18-K18</f>
        <v>33.149999999997817</v>
      </c>
      <c r="M18" s="27">
        <f>L18/H18*100</f>
        <v>0.18854896357790182</v>
      </c>
      <c r="N18" s="36">
        <v>0.18854896357790182</v>
      </c>
      <c r="O18" s="22">
        <v>0</v>
      </c>
      <c r="P18" s="23">
        <f>O18/H18*100</f>
        <v>0</v>
      </c>
      <c r="Q18" s="57">
        <v>0</v>
      </c>
      <c r="R18" s="26">
        <v>5357.4700000000012</v>
      </c>
      <c r="S18" s="26">
        <f>(I18-R18)/3</f>
        <v>4063.6733333333336</v>
      </c>
      <c r="T18" s="19">
        <f>(R18-S18)/S18*100</f>
        <v>31.838107065692633</v>
      </c>
      <c r="U18" s="35">
        <v>0</v>
      </c>
      <c r="V18" s="22">
        <v>68.760000000000005</v>
      </c>
      <c r="W18" s="22">
        <v>65.62</v>
      </c>
      <c r="X18" s="40">
        <f>(W18-V18)/V18*100</f>
        <v>-4.5666084933100652</v>
      </c>
      <c r="Y18" s="35">
        <v>5</v>
      </c>
      <c r="Z18" s="47">
        <f>ROUND((G18/4)-(N18+Q18)+U18+Y18,0)</f>
        <v>82</v>
      </c>
      <c r="AA18" s="38">
        <f>Z18/71</f>
        <v>1.1549295774647887</v>
      </c>
      <c r="AB18" s="39" t="s">
        <v>116</v>
      </c>
    </row>
    <row r="19" spans="1:28" ht="22.5" x14ac:dyDescent="0.25">
      <c r="A19" s="3">
        <v>7</v>
      </c>
      <c r="B19" s="4" t="s">
        <v>14</v>
      </c>
      <c r="C19" s="25">
        <v>65</v>
      </c>
      <c r="D19" s="53">
        <v>60</v>
      </c>
      <c r="E19" s="51">
        <v>95</v>
      </c>
      <c r="F19" s="52">
        <v>45</v>
      </c>
      <c r="G19" s="35">
        <f>C19+D19+E19+F19</f>
        <v>265</v>
      </c>
      <c r="H19" s="56">
        <v>18855.349999999999</v>
      </c>
      <c r="I19" s="56">
        <v>18769.900000000001</v>
      </c>
      <c r="J19" s="24">
        <f>H19-I19</f>
        <v>85.44999999999709</v>
      </c>
      <c r="K19" s="20">
        <v>0</v>
      </c>
      <c r="L19" s="21">
        <f>J19-K19</f>
        <v>85.44999999999709</v>
      </c>
      <c r="M19" s="27">
        <f>L19/H19*100</f>
        <v>0.45318702649379139</v>
      </c>
      <c r="N19" s="36">
        <v>0.45318702649379139</v>
      </c>
      <c r="O19" s="22">
        <v>0</v>
      </c>
      <c r="P19" s="23">
        <f>O19/H19*100</f>
        <v>0</v>
      </c>
      <c r="Q19" s="57">
        <v>0</v>
      </c>
      <c r="R19" s="26">
        <v>5687.630000000001</v>
      </c>
      <c r="S19" s="26">
        <f>(I19-R19)/3</f>
        <v>4360.7566666666671</v>
      </c>
      <c r="T19" s="19">
        <f>(R19-S19)/S19*100</f>
        <v>30.427593987893548</v>
      </c>
      <c r="U19" s="35">
        <v>0</v>
      </c>
      <c r="V19" s="22">
        <v>611.33000000000004</v>
      </c>
      <c r="W19" s="22">
        <v>522.07000000000005</v>
      </c>
      <c r="X19" s="40">
        <f>(W19-V19)/V19*100</f>
        <v>-14.600952022639161</v>
      </c>
      <c r="Y19" s="35">
        <v>5</v>
      </c>
      <c r="Z19" s="47">
        <f>ROUND((G19/4)-(N19+Q19)+U19+Y19,0)</f>
        <v>71</v>
      </c>
      <c r="AA19" s="38">
        <f>Z19/71</f>
        <v>1</v>
      </c>
      <c r="AB19" s="39" t="s">
        <v>117</v>
      </c>
    </row>
    <row r="20" spans="1:28" ht="33.75" x14ac:dyDescent="0.25">
      <c r="A20" s="3">
        <v>8</v>
      </c>
      <c r="B20" s="4" t="s">
        <v>69</v>
      </c>
      <c r="C20" s="25">
        <v>80</v>
      </c>
      <c r="D20" s="53">
        <v>80</v>
      </c>
      <c r="E20" s="51">
        <v>95</v>
      </c>
      <c r="F20" s="52">
        <v>50</v>
      </c>
      <c r="G20" s="35">
        <f>C20+D20+E20+F20</f>
        <v>305</v>
      </c>
      <c r="H20" s="56">
        <v>31301.97</v>
      </c>
      <c r="I20" s="56">
        <v>31264.3</v>
      </c>
      <c r="J20" s="24">
        <f>H20-I20</f>
        <v>37.670000000001892</v>
      </c>
      <c r="K20" s="20">
        <v>0.12</v>
      </c>
      <c r="L20" s="21">
        <f>J20-K20</f>
        <v>37.550000000001894</v>
      </c>
      <c r="M20" s="27">
        <f>L20/H20*100</f>
        <v>0.11996050088860827</v>
      </c>
      <c r="N20" s="36">
        <v>0.11996050088860827</v>
      </c>
      <c r="O20" s="22">
        <v>0</v>
      </c>
      <c r="P20" s="23">
        <f>O20/H20*100</f>
        <v>0</v>
      </c>
      <c r="Q20" s="57">
        <v>0</v>
      </c>
      <c r="R20" s="26">
        <v>10728.91</v>
      </c>
      <c r="S20" s="26">
        <f>(I20-R20)/3</f>
        <v>6845.13</v>
      </c>
      <c r="T20" s="19">
        <f>(R20-S20)/S20*100</f>
        <v>56.737855964751581</v>
      </c>
      <c r="U20" s="35">
        <v>0</v>
      </c>
      <c r="V20" s="22">
        <v>529.79</v>
      </c>
      <c r="W20" s="22">
        <v>529.65</v>
      </c>
      <c r="X20" s="40">
        <f>(W20-V20)/V20*100</f>
        <v>-2.6425564846446023E-2</v>
      </c>
      <c r="Y20" s="35">
        <v>5</v>
      </c>
      <c r="Z20" s="47">
        <f>ROUND((G20/4)-(N20+Q20)+U20+Y20,0)</f>
        <v>81</v>
      </c>
      <c r="AA20" s="38">
        <f>Z20/71</f>
        <v>1.1408450704225352</v>
      </c>
      <c r="AB20" s="39" t="s">
        <v>116</v>
      </c>
    </row>
    <row r="21" spans="1:28" ht="22.5" x14ac:dyDescent="0.25">
      <c r="A21" s="3">
        <v>9</v>
      </c>
      <c r="B21" s="4" t="s">
        <v>15</v>
      </c>
      <c r="C21" s="25">
        <v>80</v>
      </c>
      <c r="D21" s="53">
        <v>65</v>
      </c>
      <c r="E21" s="51">
        <v>95</v>
      </c>
      <c r="F21" s="52">
        <v>50</v>
      </c>
      <c r="G21" s="35">
        <f>C21+D21+E21+F21</f>
        <v>290</v>
      </c>
      <c r="H21" s="56">
        <v>28975.55</v>
      </c>
      <c r="I21" s="56">
        <v>28919.19</v>
      </c>
      <c r="J21" s="24">
        <f>H21-I21</f>
        <v>56.360000000000582</v>
      </c>
      <c r="K21" s="20">
        <v>3.3</v>
      </c>
      <c r="L21" s="21">
        <f>J21-K21</f>
        <v>53.060000000000585</v>
      </c>
      <c r="M21" s="27">
        <f>L21/H21*100</f>
        <v>0.18311990626580199</v>
      </c>
      <c r="N21" s="36">
        <v>0.18311990626580199</v>
      </c>
      <c r="O21" s="22">
        <v>36.64</v>
      </c>
      <c r="P21" s="23">
        <f>O21/H21*100</f>
        <v>0.12645143923066171</v>
      </c>
      <c r="Q21" s="57">
        <v>1</v>
      </c>
      <c r="R21" s="26">
        <v>9044.77</v>
      </c>
      <c r="S21" s="26">
        <f>(I21-R21)/3</f>
        <v>6624.8066666666664</v>
      </c>
      <c r="T21" s="19">
        <f>(R21-S21)/S21*100</f>
        <v>36.52881442577948</v>
      </c>
      <c r="U21" s="35">
        <v>0</v>
      </c>
      <c r="V21" s="22">
        <v>1063.57</v>
      </c>
      <c r="W21" s="22">
        <v>1185.9000000000001</v>
      </c>
      <c r="X21" s="40">
        <f>(W21-V21)/V21*100</f>
        <v>11.50182874657993</v>
      </c>
      <c r="Y21" s="35">
        <v>0</v>
      </c>
      <c r="Z21" s="47">
        <f>ROUND((G21/4)-(N21+Q21)+U21+Y21,0)</f>
        <v>71</v>
      </c>
      <c r="AA21" s="38">
        <f>Z21/71</f>
        <v>1</v>
      </c>
      <c r="AB21" s="39" t="s">
        <v>117</v>
      </c>
    </row>
    <row r="22" spans="1:28" ht="22.5" x14ac:dyDescent="0.25">
      <c r="A22" s="3">
        <v>10</v>
      </c>
      <c r="B22" s="4" t="s">
        <v>16</v>
      </c>
      <c r="C22" s="25">
        <v>80</v>
      </c>
      <c r="D22" s="53">
        <v>70</v>
      </c>
      <c r="E22" s="51">
        <v>95</v>
      </c>
      <c r="F22" s="52">
        <v>50</v>
      </c>
      <c r="G22" s="35">
        <f>C22+D22+E22+F22</f>
        <v>295</v>
      </c>
      <c r="H22" s="56">
        <v>24875.83</v>
      </c>
      <c r="I22" s="56">
        <v>24875.83</v>
      </c>
      <c r="J22" s="24">
        <f>H22-I22</f>
        <v>0</v>
      </c>
      <c r="K22" s="20">
        <v>0</v>
      </c>
      <c r="L22" s="21">
        <f>J22-K22</f>
        <v>0</v>
      </c>
      <c r="M22" s="27">
        <f>L22/H22*100</f>
        <v>0</v>
      </c>
      <c r="N22" s="36">
        <v>0</v>
      </c>
      <c r="O22" s="22">
        <v>0</v>
      </c>
      <c r="P22" s="23">
        <f>O22/H22*100</f>
        <v>0</v>
      </c>
      <c r="Q22" s="57">
        <v>0</v>
      </c>
      <c r="R22" s="26">
        <v>7385.0700000000033</v>
      </c>
      <c r="S22" s="26">
        <f>(I22-R22)/3</f>
        <v>5830.2533333333331</v>
      </c>
      <c r="T22" s="19">
        <f>(R22-S22)/S22*100</f>
        <v>26.668080746634288</v>
      </c>
      <c r="U22" s="35">
        <v>0</v>
      </c>
      <c r="V22" s="22">
        <v>14.82</v>
      </c>
      <c r="W22" s="22">
        <v>25.11</v>
      </c>
      <c r="X22" s="40">
        <f>(W22-V22)/V22*100</f>
        <v>69.433198380566793</v>
      </c>
      <c r="Y22" s="35">
        <v>0</v>
      </c>
      <c r="Z22" s="47">
        <f>ROUND((G22/4)-(N22+Q22)+U22+Y22,0)</f>
        <v>74</v>
      </c>
      <c r="AA22" s="38">
        <f>Z22/71</f>
        <v>1.0422535211267605</v>
      </c>
      <c r="AB22" s="39" t="s">
        <v>117</v>
      </c>
    </row>
    <row r="23" spans="1:28" ht="22.5" x14ac:dyDescent="0.25">
      <c r="A23" s="3">
        <v>11</v>
      </c>
      <c r="B23" s="92" t="s">
        <v>70</v>
      </c>
      <c r="C23" s="25">
        <v>75</v>
      </c>
      <c r="D23" s="53">
        <v>95</v>
      </c>
      <c r="E23" s="51">
        <v>95</v>
      </c>
      <c r="F23" s="52">
        <v>50</v>
      </c>
      <c r="G23" s="35">
        <f>C23+D23+E23+F23</f>
        <v>315</v>
      </c>
      <c r="H23" s="56">
        <v>85844.57</v>
      </c>
      <c r="I23" s="56">
        <v>85594</v>
      </c>
      <c r="J23" s="24">
        <f>H23-I23</f>
        <v>250.57000000000698</v>
      </c>
      <c r="K23" s="20">
        <v>0.01</v>
      </c>
      <c r="L23" s="21">
        <f>J23-K23</f>
        <v>250.56000000000699</v>
      </c>
      <c r="M23" s="27">
        <f>L23/H23*100</f>
        <v>0.29187635280834534</v>
      </c>
      <c r="N23" s="36">
        <v>0.29187635280834534</v>
      </c>
      <c r="O23" s="22">
        <v>0</v>
      </c>
      <c r="P23" s="23">
        <f>O23/H23*100</f>
        <v>0</v>
      </c>
      <c r="Q23" s="57">
        <v>0</v>
      </c>
      <c r="R23" s="26">
        <v>25293.33</v>
      </c>
      <c r="S23" s="26">
        <f>(I23-R23)/3</f>
        <v>20100.223333333332</v>
      </c>
      <c r="T23" s="19">
        <f>(R23-S23)/S23*100</f>
        <v>25.836064508072649</v>
      </c>
      <c r="U23" s="35">
        <v>0</v>
      </c>
      <c r="V23" s="22">
        <v>881.88</v>
      </c>
      <c r="W23" s="22">
        <v>864.55</v>
      </c>
      <c r="X23" s="40">
        <f>(W23-V23)/V23*100</f>
        <v>-1.9651199709711118</v>
      </c>
      <c r="Y23" s="35">
        <v>5</v>
      </c>
      <c r="Z23" s="47">
        <f>ROUND((G23/4)-(N23+Q23)+U23+Y23,0)</f>
        <v>83</v>
      </c>
      <c r="AA23" s="38">
        <f>Z23/71</f>
        <v>1.1690140845070423</v>
      </c>
      <c r="AB23" s="39" t="s">
        <v>116</v>
      </c>
    </row>
    <row r="24" spans="1:28" ht="22.5" x14ac:dyDescent="0.25">
      <c r="A24" s="3">
        <v>12</v>
      </c>
      <c r="B24" s="4" t="s">
        <v>17</v>
      </c>
      <c r="C24" s="25">
        <v>70</v>
      </c>
      <c r="D24" s="53">
        <v>65</v>
      </c>
      <c r="E24" s="51">
        <v>95</v>
      </c>
      <c r="F24" s="52">
        <v>50</v>
      </c>
      <c r="G24" s="35">
        <f>C24+D24+E24+F24</f>
        <v>280</v>
      </c>
      <c r="H24" s="56">
        <v>21018.959999999999</v>
      </c>
      <c r="I24" s="56">
        <v>20994.05</v>
      </c>
      <c r="J24" s="24">
        <f>H24-I24</f>
        <v>24.909999999999854</v>
      </c>
      <c r="K24" s="20">
        <v>0</v>
      </c>
      <c r="L24" s="21">
        <f>J24-K24</f>
        <v>24.909999999999854</v>
      </c>
      <c r="M24" s="27">
        <f>L24/H24*100</f>
        <v>0.11851204816984216</v>
      </c>
      <c r="N24" s="36">
        <v>0.11851204816984216</v>
      </c>
      <c r="O24" s="22">
        <v>0</v>
      </c>
      <c r="P24" s="23">
        <f>O24/H24*100</f>
        <v>0</v>
      </c>
      <c r="Q24" s="57">
        <v>0</v>
      </c>
      <c r="R24" s="26">
        <v>6151.07</v>
      </c>
      <c r="S24" s="26">
        <f>(I24-R24)/3</f>
        <v>4947.66</v>
      </c>
      <c r="T24" s="19">
        <f>(R24-S24)/S24*100</f>
        <v>24.322811187510862</v>
      </c>
      <c r="U24" s="35">
        <v>10</v>
      </c>
      <c r="V24" s="22">
        <v>542.89</v>
      </c>
      <c r="W24" s="22">
        <v>599.58000000000004</v>
      </c>
      <c r="X24" s="40">
        <f>(W24-V24)/V24*100</f>
        <v>10.442262705152066</v>
      </c>
      <c r="Y24" s="35">
        <v>0</v>
      </c>
      <c r="Z24" s="47">
        <f>ROUND((G24/4)-(N24+Q24)+U24+Y24,0)</f>
        <v>80</v>
      </c>
      <c r="AA24" s="38">
        <f>Z24/71</f>
        <v>1.1267605633802817</v>
      </c>
      <c r="AB24" s="39" t="s">
        <v>116</v>
      </c>
    </row>
    <row r="25" spans="1:28" ht="22.5" x14ac:dyDescent="0.25">
      <c r="A25" s="3">
        <v>13</v>
      </c>
      <c r="B25" s="4" t="s">
        <v>18</v>
      </c>
      <c r="C25" s="25">
        <v>80</v>
      </c>
      <c r="D25" s="53">
        <v>90</v>
      </c>
      <c r="E25" s="51">
        <v>95</v>
      </c>
      <c r="F25" s="52">
        <v>50</v>
      </c>
      <c r="G25" s="35">
        <f>C25+D25+E25+F25</f>
        <v>315</v>
      </c>
      <c r="H25" s="56">
        <v>14322.74</v>
      </c>
      <c r="I25" s="56">
        <v>14322.09</v>
      </c>
      <c r="J25" s="24">
        <f>H25-I25</f>
        <v>0.6499999999996362</v>
      </c>
      <c r="K25" s="20">
        <v>0</v>
      </c>
      <c r="L25" s="21">
        <f>J25-K25</f>
        <v>0.6499999999996362</v>
      </c>
      <c r="M25" s="27">
        <f>L25/H25*100</f>
        <v>4.5382377952796473E-3</v>
      </c>
      <c r="N25" s="36">
        <v>4.5382377952796473E-3</v>
      </c>
      <c r="O25" s="22">
        <v>14</v>
      </c>
      <c r="P25" s="23">
        <f>O25/H25*100</f>
        <v>9.7746660206077876E-2</v>
      </c>
      <c r="Q25" s="57">
        <v>1</v>
      </c>
      <c r="R25" s="26">
        <v>4419.7199999999993</v>
      </c>
      <c r="S25" s="26">
        <f>(I25-R25)/3</f>
        <v>3300.7900000000004</v>
      </c>
      <c r="T25" s="19">
        <f>(R25-S25)/S25*100</f>
        <v>33.898854516645976</v>
      </c>
      <c r="U25" s="35">
        <v>0</v>
      </c>
      <c r="V25" s="22">
        <v>6.62</v>
      </c>
      <c r="W25" s="22">
        <v>2.38</v>
      </c>
      <c r="X25" s="40">
        <f>(W25-V25)/V25*100</f>
        <v>-64.048338368580062</v>
      </c>
      <c r="Y25" s="35">
        <v>5</v>
      </c>
      <c r="Z25" s="47">
        <f>ROUND((G25/4)-(N25+Q25)+U25+Y25,0)</f>
        <v>83</v>
      </c>
      <c r="AA25" s="38">
        <f>Z25/71</f>
        <v>1.1690140845070423</v>
      </c>
      <c r="AB25" s="39" t="s">
        <v>116</v>
      </c>
    </row>
    <row r="26" spans="1:28" ht="21.6" customHeight="1" x14ac:dyDescent="0.25">
      <c r="A26" s="3">
        <v>14</v>
      </c>
      <c r="B26" s="58" t="s">
        <v>19</v>
      </c>
      <c r="C26" s="25">
        <v>80</v>
      </c>
      <c r="D26" s="53">
        <v>95</v>
      </c>
      <c r="E26" s="51">
        <v>95</v>
      </c>
      <c r="F26" s="52">
        <v>50</v>
      </c>
      <c r="G26" s="35">
        <f>C26+D26+E26+F26</f>
        <v>320</v>
      </c>
      <c r="H26" s="56">
        <v>49668.69</v>
      </c>
      <c r="I26" s="56">
        <v>49658.38</v>
      </c>
      <c r="J26" s="24">
        <f>H26-I26</f>
        <v>10.310000000004948</v>
      </c>
      <c r="K26" s="20">
        <v>0</v>
      </c>
      <c r="L26" s="21">
        <f>J26-K26</f>
        <v>10.310000000004948</v>
      </c>
      <c r="M26" s="27">
        <f>L26/H26*100</f>
        <v>2.0757543635648426E-2</v>
      </c>
      <c r="N26" s="36">
        <v>2.0757543635648426E-2</v>
      </c>
      <c r="O26" s="22">
        <v>6.19</v>
      </c>
      <c r="P26" s="23">
        <f>O26/H26*100</f>
        <v>1.2462579544578285E-2</v>
      </c>
      <c r="Q26" s="57">
        <v>0</v>
      </c>
      <c r="R26" s="26">
        <v>13055.64</v>
      </c>
      <c r="S26" s="26">
        <f>(I26-R26)/3</f>
        <v>12200.913333333332</v>
      </c>
      <c r="T26" s="19">
        <f>(R26-S26)/S26*100</f>
        <v>7.0054318337916834</v>
      </c>
      <c r="U26" s="35">
        <v>10</v>
      </c>
      <c r="V26" s="22">
        <v>1378.51</v>
      </c>
      <c r="W26" s="22">
        <v>1186.71</v>
      </c>
      <c r="X26" s="40">
        <f>(W26-V26)/V26*100</f>
        <v>-13.913573350936877</v>
      </c>
      <c r="Y26" s="35">
        <v>5</v>
      </c>
      <c r="Z26" s="47">
        <f>ROUND((G26/4)-(N26+Q26)+U26+Y26,0)</f>
        <v>95</v>
      </c>
      <c r="AA26" s="38">
        <f>Z26/71</f>
        <v>1.3380281690140845</v>
      </c>
      <c r="AB26" s="39" t="s">
        <v>124</v>
      </c>
    </row>
    <row r="27" spans="1:28" ht="33.75" x14ac:dyDescent="0.25">
      <c r="A27" s="3">
        <v>15</v>
      </c>
      <c r="B27" s="4" t="s">
        <v>20</v>
      </c>
      <c r="C27" s="25">
        <v>65</v>
      </c>
      <c r="D27" s="53">
        <v>65</v>
      </c>
      <c r="E27" s="51">
        <v>95</v>
      </c>
      <c r="F27" s="52">
        <v>50</v>
      </c>
      <c r="G27" s="35">
        <f>C27+D27+E27+F27</f>
        <v>275</v>
      </c>
      <c r="H27" s="55">
        <v>12020.68</v>
      </c>
      <c r="I27" s="55">
        <v>11846.35</v>
      </c>
      <c r="J27" s="24">
        <f>H27-I27</f>
        <v>174.32999999999993</v>
      </c>
      <c r="K27" s="20">
        <v>1.08</v>
      </c>
      <c r="L27" s="21">
        <f>J27-K27</f>
        <v>173.24999999999991</v>
      </c>
      <c r="M27" s="27">
        <f>L27/H27*100</f>
        <v>1.4412662178845115</v>
      </c>
      <c r="N27" s="36">
        <v>1.4412662178845115</v>
      </c>
      <c r="O27" s="22">
        <v>4.24</v>
      </c>
      <c r="P27" s="23">
        <f>O27/H27*100</f>
        <v>3.5272546977375661E-2</v>
      </c>
      <c r="Q27" s="57">
        <v>0</v>
      </c>
      <c r="R27" s="26">
        <v>4277.25</v>
      </c>
      <c r="S27" s="26">
        <f>(I27-R27)/3</f>
        <v>2523.0333333333333</v>
      </c>
      <c r="T27" s="19">
        <f>(R27-S27)/S27*100</f>
        <v>69.528081277826956</v>
      </c>
      <c r="U27" s="35">
        <v>0</v>
      </c>
      <c r="V27" s="22">
        <v>70.37</v>
      </c>
      <c r="W27" s="22">
        <v>66.58</v>
      </c>
      <c r="X27" s="40">
        <f>(W27-V27)/V27*100</f>
        <v>-5.3858178200937985</v>
      </c>
      <c r="Y27" s="35">
        <v>5</v>
      </c>
      <c r="Z27" s="47">
        <f>ROUND((G27/4)-(N27+Q27)+U27+Y27,0)</f>
        <v>72</v>
      </c>
      <c r="AA27" s="38">
        <f>Z27/71</f>
        <v>1.0140845070422535</v>
      </c>
      <c r="AB27" s="39" t="s">
        <v>117</v>
      </c>
    </row>
    <row r="28" spans="1:28" ht="22.5" x14ac:dyDescent="0.25">
      <c r="A28" s="3">
        <v>16</v>
      </c>
      <c r="B28" s="4" t="s">
        <v>21</v>
      </c>
      <c r="C28" s="25">
        <v>70</v>
      </c>
      <c r="D28" s="53">
        <v>80</v>
      </c>
      <c r="E28" s="51">
        <v>90</v>
      </c>
      <c r="F28" s="52">
        <v>40</v>
      </c>
      <c r="G28" s="35">
        <f>C28+D28+E28+F28</f>
        <v>280</v>
      </c>
      <c r="H28" s="55">
        <v>17588.09</v>
      </c>
      <c r="I28" s="55">
        <v>17561.87</v>
      </c>
      <c r="J28" s="24">
        <f>H28-I28</f>
        <v>26.220000000001164</v>
      </c>
      <c r="K28" s="20">
        <v>0</v>
      </c>
      <c r="L28" s="21">
        <f>J28-K28</f>
        <v>26.220000000001164</v>
      </c>
      <c r="M28" s="27">
        <f>L28/H28*100</f>
        <v>0.14907815459211982</v>
      </c>
      <c r="N28" s="36">
        <v>0.14907815459211982</v>
      </c>
      <c r="O28" s="22">
        <v>0</v>
      </c>
      <c r="P28" s="23">
        <f>O28/H28*100</f>
        <v>0</v>
      </c>
      <c r="Q28" s="57">
        <v>0</v>
      </c>
      <c r="R28" s="26">
        <v>4970.8599999999988</v>
      </c>
      <c r="S28" s="26">
        <f>(I28-R28)/3</f>
        <v>4197.0033333333331</v>
      </c>
      <c r="T28" s="19">
        <f>(R28-S28)/S28*100</f>
        <v>18.438314321090978</v>
      </c>
      <c r="U28" s="35">
        <v>10</v>
      </c>
      <c r="V28" s="22">
        <v>576</v>
      </c>
      <c r="W28" s="22">
        <v>677.94</v>
      </c>
      <c r="X28" s="40">
        <f>(W28-V28)/V28*100</f>
        <v>17.697916666666679</v>
      </c>
      <c r="Y28" s="35">
        <v>0</v>
      </c>
      <c r="Z28" s="47">
        <f>ROUND((G28/4)-(N28+Q28)+U28+Y28,0)</f>
        <v>80</v>
      </c>
      <c r="AA28" s="38">
        <f>Z28/71</f>
        <v>1.1267605633802817</v>
      </c>
      <c r="AB28" s="39" t="s">
        <v>116</v>
      </c>
    </row>
    <row r="29" spans="1:28" ht="22.5" x14ac:dyDescent="0.25">
      <c r="A29" s="3">
        <v>17</v>
      </c>
      <c r="B29" s="4" t="s">
        <v>22</v>
      </c>
      <c r="C29" s="25">
        <v>70</v>
      </c>
      <c r="D29" s="53">
        <v>80</v>
      </c>
      <c r="E29" s="51">
        <v>95</v>
      </c>
      <c r="F29" s="52">
        <v>50</v>
      </c>
      <c r="G29" s="35">
        <f>C29+D29+E29+F29</f>
        <v>295</v>
      </c>
      <c r="H29" s="55">
        <v>13350.21</v>
      </c>
      <c r="I29" s="55">
        <v>13349.94</v>
      </c>
      <c r="J29" s="24">
        <f>H29-I29</f>
        <v>0.26999999999861757</v>
      </c>
      <c r="K29" s="20">
        <v>0</v>
      </c>
      <c r="L29" s="21">
        <f>J29-K29</f>
        <v>0.26999999999861757</v>
      </c>
      <c r="M29" s="27">
        <f>L29/H29*100</f>
        <v>2.0224400964375657E-3</v>
      </c>
      <c r="N29" s="36">
        <v>2.0224400964375657E-3</v>
      </c>
      <c r="O29" s="22">
        <v>0</v>
      </c>
      <c r="P29" s="23">
        <f>O29/H29*100</f>
        <v>0</v>
      </c>
      <c r="Q29" s="57">
        <v>0</v>
      </c>
      <c r="R29" s="26">
        <v>4531.5500000000011</v>
      </c>
      <c r="S29" s="26">
        <f>(I29-R29)/3</f>
        <v>2939.4633333333331</v>
      </c>
      <c r="T29" s="19">
        <f>(R29-S29)/S29*100</f>
        <v>54.162494514304818</v>
      </c>
      <c r="U29" s="35">
        <v>0</v>
      </c>
      <c r="V29" s="22">
        <v>111.69</v>
      </c>
      <c r="W29" s="22">
        <v>40.78</v>
      </c>
      <c r="X29" s="40">
        <f>(W29-V29)/V29*100</f>
        <v>-63.488226340764619</v>
      </c>
      <c r="Y29" s="35">
        <v>5</v>
      </c>
      <c r="Z29" s="47">
        <f>ROUND((G29/4)-(N29+Q29)+U29+Y29,0)</f>
        <v>79</v>
      </c>
      <c r="AA29" s="38">
        <f>Z29/71</f>
        <v>1.1126760563380282</v>
      </c>
      <c r="AB29" s="39" t="s">
        <v>117</v>
      </c>
    </row>
    <row r="30" spans="1:28" ht="22.5" x14ac:dyDescent="0.25">
      <c r="A30" s="3">
        <v>18</v>
      </c>
      <c r="B30" s="4" t="s">
        <v>23</v>
      </c>
      <c r="C30" s="25">
        <v>70</v>
      </c>
      <c r="D30" s="53">
        <v>65</v>
      </c>
      <c r="E30" s="51">
        <v>95</v>
      </c>
      <c r="F30" s="52">
        <v>50</v>
      </c>
      <c r="G30" s="35">
        <f>C30+D30+E30+F30</f>
        <v>280</v>
      </c>
      <c r="H30" s="55">
        <v>39974.68</v>
      </c>
      <c r="I30" s="55">
        <v>39876.36</v>
      </c>
      <c r="J30" s="24">
        <f>H30-I30</f>
        <v>98.319999999999709</v>
      </c>
      <c r="K30" s="20">
        <v>16.86</v>
      </c>
      <c r="L30" s="21">
        <f>J30-K30</f>
        <v>81.45999999999971</v>
      </c>
      <c r="M30" s="27">
        <f>L30/H30*100</f>
        <v>0.20377899210199985</v>
      </c>
      <c r="N30" s="36">
        <v>0.20377899210199985</v>
      </c>
      <c r="O30" s="22">
        <v>0</v>
      </c>
      <c r="P30" s="23">
        <f>O30/H30*100</f>
        <v>0</v>
      </c>
      <c r="Q30" s="57">
        <v>0</v>
      </c>
      <c r="R30" s="26">
        <v>13349.869999999999</v>
      </c>
      <c r="S30" s="26">
        <f>(I30-R30)/3</f>
        <v>8842.1633333333339</v>
      </c>
      <c r="T30" s="19">
        <f>(R30-S30)/S30*100</f>
        <v>50.979681065983449</v>
      </c>
      <c r="U30" s="35">
        <v>0</v>
      </c>
      <c r="V30" s="22">
        <v>178.62</v>
      </c>
      <c r="W30" s="22">
        <v>238.94</v>
      </c>
      <c r="X30" s="40">
        <f>(W30-V30)/V30*100</f>
        <v>33.770014556040749</v>
      </c>
      <c r="Y30" s="35">
        <v>0</v>
      </c>
      <c r="Z30" s="47">
        <f>ROUND((G30/4)-(N30+Q30)+U30+Y30,0)</f>
        <v>70</v>
      </c>
      <c r="AA30" s="38">
        <f>Z30/71</f>
        <v>0.9859154929577465</v>
      </c>
      <c r="AB30" s="39" t="s">
        <v>117</v>
      </c>
    </row>
    <row r="31" spans="1:28" ht="33.75" x14ac:dyDescent="0.25">
      <c r="A31" s="3">
        <v>19</v>
      </c>
      <c r="B31" s="4" t="s">
        <v>24</v>
      </c>
      <c r="C31" s="25">
        <v>80</v>
      </c>
      <c r="D31" s="53">
        <v>95</v>
      </c>
      <c r="E31" s="51">
        <v>95</v>
      </c>
      <c r="F31" s="52">
        <v>50</v>
      </c>
      <c r="G31" s="35">
        <f>C31+D31+E31+F31</f>
        <v>320</v>
      </c>
      <c r="H31" s="55">
        <v>11002.81</v>
      </c>
      <c r="I31" s="55">
        <v>11000.5</v>
      </c>
      <c r="J31" s="24">
        <f>H31-I31</f>
        <v>2.3099999999994907</v>
      </c>
      <c r="K31" s="20">
        <v>0</v>
      </c>
      <c r="L31" s="21">
        <f>J31-K31</f>
        <v>2.3099999999994907</v>
      </c>
      <c r="M31" s="27">
        <f>L31/H31*100</f>
        <v>2.0994636824588363E-2</v>
      </c>
      <c r="N31" s="36">
        <v>2.0994636824588363E-2</v>
      </c>
      <c r="O31" s="22">
        <v>0</v>
      </c>
      <c r="P31" s="23">
        <f>O31/H31*100</f>
        <v>0</v>
      </c>
      <c r="Q31" s="57">
        <v>0</v>
      </c>
      <c r="R31" s="26">
        <v>3444.6899999999996</v>
      </c>
      <c r="S31" s="26">
        <f>(I31-R31)/3</f>
        <v>2518.6033333333335</v>
      </c>
      <c r="T31" s="19">
        <f>(R31-S31)/S31*100</f>
        <v>36.769849956523501</v>
      </c>
      <c r="U31" s="35">
        <v>0</v>
      </c>
      <c r="V31" s="22">
        <v>20.05</v>
      </c>
      <c r="W31" s="22">
        <v>2.13</v>
      </c>
      <c r="X31" s="40">
        <f>(W31-V31)/V31*100</f>
        <v>-89.376558603491276</v>
      </c>
      <c r="Y31" s="35">
        <v>5</v>
      </c>
      <c r="Z31" s="47">
        <f>ROUND((G31/4)-(N31+Q31)+U31+Y31,0)</f>
        <v>85</v>
      </c>
      <c r="AA31" s="38">
        <f>Z31/71</f>
        <v>1.1971830985915493</v>
      </c>
      <c r="AB31" s="39" t="s">
        <v>116</v>
      </c>
    </row>
    <row r="32" spans="1:28" ht="22.5" x14ac:dyDescent="0.25">
      <c r="A32" s="3">
        <v>20</v>
      </c>
      <c r="B32" s="4" t="s">
        <v>25</v>
      </c>
      <c r="C32" s="25">
        <v>70</v>
      </c>
      <c r="D32" s="53">
        <v>80</v>
      </c>
      <c r="E32" s="51">
        <v>85</v>
      </c>
      <c r="F32" s="52">
        <v>45</v>
      </c>
      <c r="G32" s="35">
        <f>C32+D32+E32+F32</f>
        <v>280</v>
      </c>
      <c r="H32" s="55">
        <v>33115.26</v>
      </c>
      <c r="I32" s="55">
        <v>33057.910000000003</v>
      </c>
      <c r="J32" s="24">
        <f>H32-I32</f>
        <v>57.349999999998545</v>
      </c>
      <c r="K32" s="20">
        <v>0</v>
      </c>
      <c r="L32" s="21">
        <f>J32-K32</f>
        <v>57.349999999998545</v>
      </c>
      <c r="M32" s="27">
        <f>L32/H32*100</f>
        <v>0.1731829978082568</v>
      </c>
      <c r="N32" s="36">
        <v>0.1731829978082568</v>
      </c>
      <c r="O32" s="22">
        <v>22.36</v>
      </c>
      <c r="P32" s="23">
        <f>O32/H32*100</f>
        <v>6.7521740732218311E-2</v>
      </c>
      <c r="Q32" s="57">
        <v>1</v>
      </c>
      <c r="R32" s="26">
        <v>9722.8600000000042</v>
      </c>
      <c r="S32" s="26">
        <f>(I32-R32)/3</f>
        <v>7778.3499999999995</v>
      </c>
      <c r="T32" s="19">
        <f>(R32-S32)/S32*100</f>
        <v>24.999003644731914</v>
      </c>
      <c r="U32" s="35">
        <v>10</v>
      </c>
      <c r="V32" s="22">
        <v>304.27</v>
      </c>
      <c r="W32" s="22">
        <v>165.48</v>
      </c>
      <c r="X32" s="40">
        <f>(W32-V32)/V32*100</f>
        <v>-45.614092746573768</v>
      </c>
      <c r="Y32" s="35">
        <v>5</v>
      </c>
      <c r="Z32" s="47">
        <f>ROUND((G32/4)-(N32+Q32)+U32+Y32,0)</f>
        <v>84</v>
      </c>
      <c r="AA32" s="38">
        <f>Z32/71</f>
        <v>1.1830985915492958</v>
      </c>
      <c r="AB32" s="39" t="s">
        <v>116</v>
      </c>
    </row>
    <row r="33" spans="1:28" ht="22.5" x14ac:dyDescent="0.25">
      <c r="A33" s="3">
        <v>21</v>
      </c>
      <c r="B33" s="4" t="s">
        <v>26</v>
      </c>
      <c r="C33" s="25">
        <v>80</v>
      </c>
      <c r="D33" s="53">
        <v>80</v>
      </c>
      <c r="E33" s="51">
        <v>95</v>
      </c>
      <c r="F33" s="52">
        <v>50</v>
      </c>
      <c r="G33" s="35">
        <f>C33+D33+E33+F33</f>
        <v>305</v>
      </c>
      <c r="H33" s="55">
        <v>18867.189999999999</v>
      </c>
      <c r="I33" s="55">
        <v>18644.25</v>
      </c>
      <c r="J33" s="24">
        <f>H33-I33</f>
        <v>222.93999999999869</v>
      </c>
      <c r="K33" s="20">
        <v>0</v>
      </c>
      <c r="L33" s="21">
        <f>J33-K33</f>
        <v>222.93999999999869</v>
      </c>
      <c r="M33" s="27">
        <f>L33/H33*100</f>
        <v>1.1816280007780633</v>
      </c>
      <c r="N33" s="36">
        <v>1.1816280007780633</v>
      </c>
      <c r="O33" s="22">
        <v>0</v>
      </c>
      <c r="P33" s="23">
        <f>O33/H33*100</f>
        <v>0</v>
      </c>
      <c r="Q33" s="57">
        <v>0</v>
      </c>
      <c r="R33" s="26">
        <v>5327.52</v>
      </c>
      <c r="S33" s="26">
        <f>(I33-R33)/3</f>
        <v>4438.91</v>
      </c>
      <c r="T33" s="19">
        <f>(R33-S33)/S33*100</f>
        <v>20.018653227932095</v>
      </c>
      <c r="U33" s="35">
        <v>10</v>
      </c>
      <c r="V33" s="22">
        <v>57.19</v>
      </c>
      <c r="W33" s="22">
        <v>42.8</v>
      </c>
      <c r="X33" s="40">
        <f>(W33-V33)/V33*100</f>
        <v>-25.161741563210356</v>
      </c>
      <c r="Y33" s="35">
        <v>5</v>
      </c>
      <c r="Z33" s="47">
        <f>ROUND((G33/4)-(N33+Q33)+U33+Y33,0)</f>
        <v>90</v>
      </c>
      <c r="AA33" s="38">
        <f>Z33/71</f>
        <v>1.267605633802817</v>
      </c>
      <c r="AB33" s="39" t="s">
        <v>124</v>
      </c>
    </row>
    <row r="34" spans="1:28" ht="22.5" x14ac:dyDescent="0.25">
      <c r="A34" s="3">
        <v>22</v>
      </c>
      <c r="B34" s="4" t="s">
        <v>27</v>
      </c>
      <c r="C34" s="25">
        <v>70</v>
      </c>
      <c r="D34" s="53">
        <v>80</v>
      </c>
      <c r="E34" s="51">
        <v>95</v>
      </c>
      <c r="F34" s="52">
        <v>50</v>
      </c>
      <c r="G34" s="35">
        <f>C34+D34+E34+F34</f>
        <v>295</v>
      </c>
      <c r="H34" s="56">
        <v>15303.3</v>
      </c>
      <c r="I34" s="56">
        <v>15303.1</v>
      </c>
      <c r="J34" s="24">
        <f>H34-I34</f>
        <v>0.19999999999890861</v>
      </c>
      <c r="K34" s="20">
        <v>0</v>
      </c>
      <c r="L34" s="21">
        <f>J34-K34</f>
        <v>0.19999999999890861</v>
      </c>
      <c r="M34" s="27">
        <f>L34/H34*100</f>
        <v>1.30690766043212E-3</v>
      </c>
      <c r="N34" s="36">
        <v>1.30690766043212E-3</v>
      </c>
      <c r="O34" s="22">
        <v>0</v>
      </c>
      <c r="P34" s="23">
        <f>O34/H34*100</f>
        <v>0</v>
      </c>
      <c r="Q34" s="57">
        <v>0</v>
      </c>
      <c r="R34" s="26">
        <v>4705.57</v>
      </c>
      <c r="S34" s="26">
        <f>(I34-R34)/3</f>
        <v>3532.51</v>
      </c>
      <c r="T34" s="19">
        <f>(R34-S34)/S34*100</f>
        <v>33.207549306300606</v>
      </c>
      <c r="U34" s="35">
        <v>0</v>
      </c>
      <c r="V34" s="22">
        <v>100.45</v>
      </c>
      <c r="W34" s="22">
        <v>95.49</v>
      </c>
      <c r="X34" s="40">
        <f>(W34-V34)/V34*100</f>
        <v>-4.9377799900448061</v>
      </c>
      <c r="Y34" s="35">
        <v>5</v>
      </c>
      <c r="Z34" s="47">
        <f>ROUND((G34/4)-(N34+Q34)+U34+Y34,0)</f>
        <v>79</v>
      </c>
      <c r="AA34" s="38">
        <f>Z34/71</f>
        <v>1.1126760563380282</v>
      </c>
      <c r="AB34" s="39" t="s">
        <v>117</v>
      </c>
    </row>
    <row r="35" spans="1:28" ht="22.5" x14ac:dyDescent="0.25">
      <c r="A35" s="3">
        <v>23</v>
      </c>
      <c r="B35" s="4" t="s">
        <v>71</v>
      </c>
      <c r="C35" s="25">
        <v>70</v>
      </c>
      <c r="D35" s="53">
        <v>80</v>
      </c>
      <c r="E35" s="51">
        <v>95</v>
      </c>
      <c r="F35" s="52">
        <v>50</v>
      </c>
      <c r="G35" s="35">
        <f>C35+D35+E35+F35</f>
        <v>295</v>
      </c>
      <c r="H35" s="56">
        <v>70070.92</v>
      </c>
      <c r="I35" s="56">
        <v>69923.3</v>
      </c>
      <c r="J35" s="24">
        <f>H35-I35</f>
        <v>147.61999999999534</v>
      </c>
      <c r="K35" s="20">
        <v>0.89</v>
      </c>
      <c r="L35" s="21">
        <f>J35-K35</f>
        <v>146.72999999999536</v>
      </c>
      <c r="M35" s="27">
        <f>L35/H35*100</f>
        <v>0.2094021314405396</v>
      </c>
      <c r="N35" s="36">
        <v>0.2094021314405396</v>
      </c>
      <c r="O35" s="22">
        <v>9.36</v>
      </c>
      <c r="P35" s="23">
        <f>O35/H35*100</f>
        <v>1.3357895115405935E-2</v>
      </c>
      <c r="Q35" s="57">
        <v>0</v>
      </c>
      <c r="R35" s="26">
        <v>21894.080000000002</v>
      </c>
      <c r="S35" s="26">
        <f>(I35-R35)/3</f>
        <v>16009.74</v>
      </c>
      <c r="T35" s="19">
        <f>(R35-S35)/S35*100</f>
        <v>36.754750545605376</v>
      </c>
      <c r="U35" s="35">
        <v>0</v>
      </c>
      <c r="V35" s="22">
        <v>991.17</v>
      </c>
      <c r="W35" s="22">
        <v>1209.48</v>
      </c>
      <c r="X35" s="40">
        <f>(W35-V35)/V35*100</f>
        <v>22.025485032839985</v>
      </c>
      <c r="Y35" s="35">
        <v>0</v>
      </c>
      <c r="Z35" s="47">
        <f>ROUND((G35/4)-(N35+Q35)+U35+Y35,0)</f>
        <v>74</v>
      </c>
      <c r="AA35" s="38">
        <f>Z35/71</f>
        <v>1.0422535211267605</v>
      </c>
      <c r="AB35" s="39" t="s">
        <v>117</v>
      </c>
    </row>
    <row r="36" spans="1:28" ht="22.15" customHeight="1" x14ac:dyDescent="0.25">
      <c r="A36" s="3">
        <v>24</v>
      </c>
      <c r="B36" s="59" t="s">
        <v>72</v>
      </c>
      <c r="C36" s="60">
        <v>65</v>
      </c>
      <c r="D36" s="61">
        <v>65</v>
      </c>
      <c r="E36" s="61">
        <v>95</v>
      </c>
      <c r="F36" s="61">
        <v>50</v>
      </c>
      <c r="G36" s="62">
        <f>C36+D36+E36+F36</f>
        <v>275</v>
      </c>
      <c r="H36" s="56">
        <v>84431.08</v>
      </c>
      <c r="I36" s="56">
        <v>84320.4</v>
      </c>
      <c r="J36" s="63">
        <f>H36-I36</f>
        <v>110.68000000000757</v>
      </c>
      <c r="K36" s="63">
        <v>0</v>
      </c>
      <c r="L36" s="64">
        <f>J36-K36</f>
        <v>110.68000000000757</v>
      </c>
      <c r="M36" s="65">
        <f>L36/H36*100</f>
        <v>0.13108916763827677</v>
      </c>
      <c r="N36" s="66">
        <v>0.13108916763827677</v>
      </c>
      <c r="O36" s="64">
        <v>83.97</v>
      </c>
      <c r="P36" s="67">
        <f>O36/H36*100</f>
        <v>9.9453897782664849E-2</v>
      </c>
      <c r="Q36" s="68">
        <v>1</v>
      </c>
      <c r="R36" s="63">
        <v>31705.339999999997</v>
      </c>
      <c r="S36" s="63">
        <f>(I36-R36)/3</f>
        <v>17538.353333333333</v>
      </c>
      <c r="T36" s="69">
        <f>(R36-S36)/S36*100</f>
        <v>80.777176724686797</v>
      </c>
      <c r="U36" s="62">
        <v>0</v>
      </c>
      <c r="V36" s="64">
        <v>259.05</v>
      </c>
      <c r="W36" s="64">
        <v>698.08</v>
      </c>
      <c r="X36" s="68">
        <f>(W36-V36)/V36*100</f>
        <v>169.47693495464196</v>
      </c>
      <c r="Y36" s="62">
        <v>0</v>
      </c>
      <c r="Z36" s="62">
        <f>ROUND((G36/4)-(N36+Q36)+U36+Y36,0)</f>
        <v>68</v>
      </c>
      <c r="AA36" s="69">
        <f>Z36/71</f>
        <v>0.95774647887323938</v>
      </c>
      <c r="AB36" s="70" t="s">
        <v>118</v>
      </c>
    </row>
    <row r="37" spans="1:28" ht="22.5" x14ac:dyDescent="0.25">
      <c r="A37" s="3">
        <v>25</v>
      </c>
      <c r="B37" s="4" t="s">
        <v>28</v>
      </c>
      <c r="C37" s="25">
        <v>70</v>
      </c>
      <c r="D37" s="53">
        <v>65</v>
      </c>
      <c r="E37" s="51">
        <v>95</v>
      </c>
      <c r="F37" s="52">
        <v>50</v>
      </c>
      <c r="G37" s="35">
        <f>C37+D37+E37+F37</f>
        <v>280</v>
      </c>
      <c r="H37" s="56">
        <v>17532.060000000001</v>
      </c>
      <c r="I37" s="56">
        <v>17487.349999999999</v>
      </c>
      <c r="J37" s="24">
        <f>H37-I37</f>
        <v>44.710000000002765</v>
      </c>
      <c r="K37" s="20">
        <v>0.01</v>
      </c>
      <c r="L37" s="21">
        <f>J37-K37</f>
        <v>44.700000000002767</v>
      </c>
      <c r="M37" s="27">
        <f>L37/H37*100</f>
        <v>0.25496148199357499</v>
      </c>
      <c r="N37" s="36">
        <v>0.25496148199357499</v>
      </c>
      <c r="O37" s="22">
        <v>2.3199999999999998</v>
      </c>
      <c r="P37" s="23">
        <f>O37/H37*100</f>
        <v>1.3232900184005757E-2</v>
      </c>
      <c r="Q37" s="57">
        <v>0</v>
      </c>
      <c r="R37" s="26">
        <v>6068.0599999999977</v>
      </c>
      <c r="S37" s="26">
        <f>(I37-R37)/3</f>
        <v>3806.4300000000003</v>
      </c>
      <c r="T37" s="19">
        <f>(R37-S37)/S37*100</f>
        <v>59.416040752095725</v>
      </c>
      <c r="U37" s="35">
        <v>0</v>
      </c>
      <c r="V37" s="22">
        <v>1020.15</v>
      </c>
      <c r="W37" s="22">
        <v>1127.1199999999999</v>
      </c>
      <c r="X37" s="40">
        <f>(W37-V37)/V37*100</f>
        <v>10.485712885359987</v>
      </c>
      <c r="Y37" s="35">
        <v>0</v>
      </c>
      <c r="Z37" s="47">
        <f>ROUND((G37/4)-(N37+Q37)+U37+Y37,0)</f>
        <v>70</v>
      </c>
      <c r="AA37" s="38">
        <f>Z37/71</f>
        <v>0.9859154929577465</v>
      </c>
      <c r="AB37" s="39" t="s">
        <v>117</v>
      </c>
    </row>
    <row r="38" spans="1:28" ht="22.5" x14ac:dyDescent="0.25">
      <c r="A38" s="3">
        <v>26</v>
      </c>
      <c r="B38" s="4" t="s">
        <v>29</v>
      </c>
      <c r="C38" s="25">
        <v>80</v>
      </c>
      <c r="D38" s="53">
        <v>95</v>
      </c>
      <c r="E38" s="51">
        <v>95</v>
      </c>
      <c r="F38" s="52">
        <v>50</v>
      </c>
      <c r="G38" s="35">
        <f>C38+D38+E38+F38</f>
        <v>320</v>
      </c>
      <c r="H38" s="56">
        <v>14587.7</v>
      </c>
      <c r="I38" s="56">
        <v>14583.29</v>
      </c>
      <c r="J38" s="24">
        <f>H38-I38</f>
        <v>4.4099999999998545</v>
      </c>
      <c r="K38" s="20">
        <v>0</v>
      </c>
      <c r="L38" s="21">
        <f>J38-K38</f>
        <v>4.4099999999998545</v>
      </c>
      <c r="M38" s="27">
        <f>L38/H38*100</f>
        <v>3.0230947990429295E-2</v>
      </c>
      <c r="N38" s="36">
        <v>3.0230947990429295E-2</v>
      </c>
      <c r="O38" s="22">
        <v>0.34</v>
      </c>
      <c r="P38" s="23">
        <f>O38/H38*100</f>
        <v>2.3307306840694556E-3</v>
      </c>
      <c r="Q38" s="57">
        <v>0</v>
      </c>
      <c r="R38" s="26">
        <v>3646.5600000000013</v>
      </c>
      <c r="S38" s="26">
        <f>(I38-R38)/3</f>
        <v>3645.5766666666664</v>
      </c>
      <c r="T38" s="19">
        <f>(R38-S38)/S38*100</f>
        <v>2.6973327493728206E-2</v>
      </c>
      <c r="U38" s="35">
        <v>10</v>
      </c>
      <c r="V38" s="22">
        <v>136.37</v>
      </c>
      <c r="W38" s="22">
        <v>92.1</v>
      </c>
      <c r="X38" s="40">
        <f>(W38-V38)/V38*100</f>
        <v>-32.463151719586428</v>
      </c>
      <c r="Y38" s="35">
        <v>5</v>
      </c>
      <c r="Z38" s="47">
        <f>ROUND((G38/4)-(N38+Q38)+U38+Y38,0)</f>
        <v>95</v>
      </c>
      <c r="AA38" s="38">
        <f>Z38/71</f>
        <v>1.3380281690140845</v>
      </c>
      <c r="AB38" s="39" t="s">
        <v>124</v>
      </c>
    </row>
    <row r="39" spans="1:28" ht="22.5" x14ac:dyDescent="0.25">
      <c r="A39" s="3">
        <v>27</v>
      </c>
      <c r="B39" s="4" t="s">
        <v>30</v>
      </c>
      <c r="C39" s="25">
        <v>80</v>
      </c>
      <c r="D39" s="53">
        <v>95</v>
      </c>
      <c r="E39" s="51">
        <v>95</v>
      </c>
      <c r="F39" s="52">
        <v>50</v>
      </c>
      <c r="G39" s="35">
        <f>C39+D39+E39+F39</f>
        <v>320</v>
      </c>
      <c r="H39" s="56">
        <v>16201.15</v>
      </c>
      <c r="I39" s="56">
        <v>16193.21</v>
      </c>
      <c r="J39" s="24">
        <f>H39-I39</f>
        <v>7.9400000000005093</v>
      </c>
      <c r="K39" s="20">
        <v>0</v>
      </c>
      <c r="L39" s="21">
        <f>J39-K39</f>
        <v>7.9400000000005093</v>
      </c>
      <c r="M39" s="27">
        <f>L39/H39*100</f>
        <v>4.9008866654530754E-2</v>
      </c>
      <c r="N39" s="36">
        <v>4.9008866654530754E-2</v>
      </c>
      <c r="O39" s="22">
        <v>0.2</v>
      </c>
      <c r="P39" s="23">
        <f>O39/H39*100</f>
        <v>1.2344802683760105E-3</v>
      </c>
      <c r="Q39" s="57">
        <v>0</v>
      </c>
      <c r="R39" s="26">
        <v>4746.4599999999991</v>
      </c>
      <c r="S39" s="26">
        <f>(I39-R39)/3</f>
        <v>3815.5833333333335</v>
      </c>
      <c r="T39" s="19">
        <f>(R39-S39)/S39*100</f>
        <v>24.396706488741319</v>
      </c>
      <c r="U39" s="35">
        <v>10</v>
      </c>
      <c r="V39" s="22">
        <v>341.15</v>
      </c>
      <c r="W39" s="22">
        <v>298.72000000000003</v>
      </c>
      <c r="X39" s="40">
        <f>(W39-V39)/V39*100</f>
        <v>-12.43734427671111</v>
      </c>
      <c r="Y39" s="35">
        <v>5</v>
      </c>
      <c r="Z39" s="47">
        <f>ROUND((G39/4)-(N39+Q39)+U39+Y39,0)</f>
        <v>95</v>
      </c>
      <c r="AA39" s="38">
        <f>Z39/71</f>
        <v>1.3380281690140845</v>
      </c>
      <c r="AB39" s="39" t="s">
        <v>124</v>
      </c>
    </row>
    <row r="40" spans="1:28" ht="31.9" customHeight="1" x14ac:dyDescent="0.25">
      <c r="A40" s="3">
        <v>28</v>
      </c>
      <c r="B40" s="4" t="s">
        <v>31</v>
      </c>
      <c r="C40" s="25">
        <v>70</v>
      </c>
      <c r="D40" s="53">
        <v>65</v>
      </c>
      <c r="E40" s="51">
        <v>95</v>
      </c>
      <c r="F40" s="52">
        <v>50</v>
      </c>
      <c r="G40" s="35">
        <f>C40+D40+E40+F40</f>
        <v>280</v>
      </c>
      <c r="H40" s="56">
        <v>31661.759999999998</v>
      </c>
      <c r="I40" s="56">
        <v>31573.24</v>
      </c>
      <c r="J40" s="24">
        <f>H40-I40</f>
        <v>88.519999999996799</v>
      </c>
      <c r="K40" s="20">
        <v>0.28999999999999998</v>
      </c>
      <c r="L40" s="21">
        <f>J40-K40</f>
        <v>88.229999999996792</v>
      </c>
      <c r="M40" s="27">
        <f>L40/H40*100</f>
        <v>0.2786642309208231</v>
      </c>
      <c r="N40" s="36">
        <v>0.2786642309208231</v>
      </c>
      <c r="O40" s="22">
        <v>0</v>
      </c>
      <c r="P40" s="23">
        <f>O40/H40*100</f>
        <v>0</v>
      </c>
      <c r="Q40" s="57">
        <v>0</v>
      </c>
      <c r="R40" s="26">
        <v>9837.7800000000025</v>
      </c>
      <c r="S40" s="26">
        <f>(I40-R40)/3</f>
        <v>7245.1533333333327</v>
      </c>
      <c r="T40" s="19">
        <f>(R40-S40)/S40*100</f>
        <v>35.784289819493168</v>
      </c>
      <c r="U40" s="35">
        <v>0</v>
      </c>
      <c r="V40" s="22">
        <v>680.7</v>
      </c>
      <c r="W40" s="22">
        <v>707.73</v>
      </c>
      <c r="X40" s="40">
        <f>(W40-V40)/V40*100</f>
        <v>3.9709122961657073</v>
      </c>
      <c r="Y40" s="35">
        <v>5</v>
      </c>
      <c r="Z40" s="47">
        <f>ROUND((G40/4)-(N40+Q40)+U40+Y40,0)</f>
        <v>75</v>
      </c>
      <c r="AA40" s="38">
        <f>Z40/71</f>
        <v>1.056338028169014</v>
      </c>
      <c r="AB40" s="39" t="s">
        <v>117</v>
      </c>
    </row>
    <row r="41" spans="1:28" ht="22.5" x14ac:dyDescent="0.25">
      <c r="A41" s="3">
        <v>29</v>
      </c>
      <c r="B41" s="71" t="s">
        <v>73</v>
      </c>
      <c r="C41" s="60">
        <v>65</v>
      </c>
      <c r="D41" s="61">
        <v>80</v>
      </c>
      <c r="E41" s="61">
        <v>95</v>
      </c>
      <c r="F41" s="61">
        <v>40</v>
      </c>
      <c r="G41" s="62">
        <f>C41+D41+E41+F41</f>
        <v>280</v>
      </c>
      <c r="H41" s="56">
        <v>178264.21</v>
      </c>
      <c r="I41" s="56">
        <v>177897.48</v>
      </c>
      <c r="J41" s="63">
        <f>H41-I41</f>
        <v>366.72999999998137</v>
      </c>
      <c r="K41" s="63">
        <v>0</v>
      </c>
      <c r="L41" s="64">
        <f>J41-K41</f>
        <v>366.72999999998137</v>
      </c>
      <c r="M41" s="65">
        <f>L41/H41*100</f>
        <v>0.20572273032258206</v>
      </c>
      <c r="N41" s="66">
        <v>0.20572273032258206</v>
      </c>
      <c r="O41" s="64">
        <v>506.53</v>
      </c>
      <c r="P41" s="67">
        <f>O41/H41*100</f>
        <v>0.28414565099747163</v>
      </c>
      <c r="Q41" s="68">
        <v>3</v>
      </c>
      <c r="R41" s="63">
        <v>63933.670000000013</v>
      </c>
      <c r="S41" s="63">
        <f>(I41-R41)/3</f>
        <v>37987.936666666668</v>
      </c>
      <c r="T41" s="69">
        <f>(R41-S41)/S41*100</f>
        <v>68.299927845515199</v>
      </c>
      <c r="U41" s="62">
        <v>0</v>
      </c>
      <c r="V41" s="64">
        <v>8655.66</v>
      </c>
      <c r="W41" s="64">
        <v>9817.73</v>
      </c>
      <c r="X41" s="68">
        <f>(W41-V41)/V41*100</f>
        <v>13.425550449070316</v>
      </c>
      <c r="Y41" s="62">
        <v>0</v>
      </c>
      <c r="Z41" s="62">
        <f>ROUND((G41/4)-(N41+Q41)+U41+Y41,0)</f>
        <v>67</v>
      </c>
      <c r="AA41" s="69">
        <f>Z41/71</f>
        <v>0.94366197183098588</v>
      </c>
      <c r="AB41" s="70" t="s">
        <v>118</v>
      </c>
    </row>
    <row r="42" spans="1:28" ht="22.5" x14ac:dyDescent="0.25">
      <c r="A42" s="3">
        <v>30</v>
      </c>
      <c r="B42" s="4" t="s">
        <v>32</v>
      </c>
      <c r="C42" s="25">
        <v>65</v>
      </c>
      <c r="D42" s="53">
        <v>80</v>
      </c>
      <c r="E42" s="51">
        <v>95</v>
      </c>
      <c r="F42" s="52">
        <v>50</v>
      </c>
      <c r="G42" s="35">
        <f>C42+D42+E42+F42</f>
        <v>290</v>
      </c>
      <c r="H42" s="56">
        <v>34988.54</v>
      </c>
      <c r="I42" s="56">
        <v>34831.93</v>
      </c>
      <c r="J42" s="24">
        <f>H42-I42</f>
        <v>156.61000000000058</v>
      </c>
      <c r="K42" s="20">
        <v>0</v>
      </c>
      <c r="L42" s="21">
        <f>J42-K42</f>
        <v>156.61000000000058</v>
      </c>
      <c r="M42" s="27">
        <f>L42/H42*100</f>
        <v>0.44760370109756104</v>
      </c>
      <c r="N42" s="36">
        <v>0.44760370109756104</v>
      </c>
      <c r="O42" s="22">
        <v>100.2</v>
      </c>
      <c r="P42" s="23">
        <f>O42/H42*100</f>
        <v>0.28637948311075573</v>
      </c>
      <c r="Q42" s="57">
        <v>3</v>
      </c>
      <c r="R42" s="26">
        <v>8493.4500000000007</v>
      </c>
      <c r="S42" s="26">
        <f>(I42-R42)/3</f>
        <v>8779.4933333333338</v>
      </c>
      <c r="T42" s="19">
        <f>(R42-S42)/S42*100</f>
        <v>-3.2580847490060143</v>
      </c>
      <c r="U42" s="35">
        <v>10</v>
      </c>
      <c r="V42" s="22">
        <v>134.91999999999999</v>
      </c>
      <c r="W42" s="22">
        <v>138.38</v>
      </c>
      <c r="X42" s="40">
        <f>(W42-V42)/V42*100</f>
        <v>2.5644826563889773</v>
      </c>
      <c r="Y42" s="35">
        <v>5</v>
      </c>
      <c r="Z42" s="47">
        <f>ROUND((G42/4)-(N42+Q42)+U42+Y42,0)</f>
        <v>84</v>
      </c>
      <c r="AA42" s="38">
        <f>Z42/71</f>
        <v>1.1830985915492958</v>
      </c>
      <c r="AB42" s="39" t="s">
        <v>116</v>
      </c>
    </row>
    <row r="43" spans="1:28" ht="22.5" x14ac:dyDescent="0.25">
      <c r="A43" s="3">
        <v>31</v>
      </c>
      <c r="B43" s="4" t="s">
        <v>74</v>
      </c>
      <c r="C43" s="25">
        <v>70</v>
      </c>
      <c r="D43" s="53">
        <v>85</v>
      </c>
      <c r="E43" s="51">
        <v>95</v>
      </c>
      <c r="F43" s="52">
        <v>50</v>
      </c>
      <c r="G43" s="35">
        <f>C43+D43+E43+F43</f>
        <v>300</v>
      </c>
      <c r="H43" s="56">
        <v>45653.41</v>
      </c>
      <c r="I43" s="56">
        <v>45575.040000000001</v>
      </c>
      <c r="J43" s="24">
        <f>H43-I43</f>
        <v>78.370000000002619</v>
      </c>
      <c r="K43" s="20">
        <v>0</v>
      </c>
      <c r="L43" s="21">
        <f>J43-K43</f>
        <v>78.370000000002619</v>
      </c>
      <c r="M43" s="27">
        <f>L43/H43*100</f>
        <v>0.17166297106832243</v>
      </c>
      <c r="N43" s="36">
        <v>0.17166297106832243</v>
      </c>
      <c r="O43" s="22">
        <v>21.64</v>
      </c>
      <c r="P43" s="23">
        <f>O43/H43*100</f>
        <v>4.7400621333652838E-2</v>
      </c>
      <c r="Q43" s="57">
        <v>0</v>
      </c>
      <c r="R43" s="26">
        <v>15132.470000000001</v>
      </c>
      <c r="S43" s="26">
        <f>(I43-R43)/3</f>
        <v>10147.523333333333</v>
      </c>
      <c r="T43" s="19">
        <f>(R43-S43)/S43*100</f>
        <v>49.124761805590026</v>
      </c>
      <c r="U43" s="35">
        <v>0</v>
      </c>
      <c r="V43" s="22">
        <v>691.57</v>
      </c>
      <c r="W43" s="22">
        <v>824.08</v>
      </c>
      <c r="X43" s="40">
        <f>(W43-V43)/V43*100</f>
        <v>19.160750177133188</v>
      </c>
      <c r="Y43" s="35">
        <v>0</v>
      </c>
      <c r="Z43" s="47">
        <f>ROUND((G43/4)-(N43+Q43)+U43+Y43,0)</f>
        <v>75</v>
      </c>
      <c r="AA43" s="38">
        <f>Z43/71</f>
        <v>1.056338028169014</v>
      </c>
      <c r="AB43" s="39" t="s">
        <v>117</v>
      </c>
    </row>
    <row r="44" spans="1:28" ht="22.5" x14ac:dyDescent="0.25">
      <c r="A44" s="3">
        <v>32</v>
      </c>
      <c r="B44" s="4" t="s">
        <v>33</v>
      </c>
      <c r="C44" s="25">
        <v>65</v>
      </c>
      <c r="D44" s="53">
        <v>95</v>
      </c>
      <c r="E44" s="51">
        <v>90</v>
      </c>
      <c r="F44" s="52">
        <v>50</v>
      </c>
      <c r="G44" s="35">
        <f>C44+D44+E44+F44</f>
        <v>300</v>
      </c>
      <c r="H44" s="56">
        <v>13296.5</v>
      </c>
      <c r="I44" s="56">
        <v>13279.06</v>
      </c>
      <c r="J44" s="24">
        <f>H44-I44</f>
        <v>17.440000000000509</v>
      </c>
      <c r="K44" s="20">
        <v>0.61</v>
      </c>
      <c r="L44" s="21">
        <f>J44-K44</f>
        <v>16.83000000000051</v>
      </c>
      <c r="M44" s="27">
        <f>L44/H44*100</f>
        <v>0.12657466250517438</v>
      </c>
      <c r="N44" s="36">
        <v>0.12657466250517438</v>
      </c>
      <c r="O44" s="22">
        <v>0.85</v>
      </c>
      <c r="P44" s="23">
        <f>O44/H44*100</f>
        <v>6.3926597224833607E-3</v>
      </c>
      <c r="Q44" s="57">
        <v>0</v>
      </c>
      <c r="R44" s="26">
        <v>3963.1299999999992</v>
      </c>
      <c r="S44" s="26">
        <f>(I44-R44)/3</f>
        <v>3105.31</v>
      </c>
      <c r="T44" s="19">
        <f>(R44-S44)/S44*100</f>
        <v>27.624295158937411</v>
      </c>
      <c r="U44" s="35">
        <v>0</v>
      </c>
      <c r="V44" s="22">
        <v>645.91999999999996</v>
      </c>
      <c r="W44" s="22">
        <v>701.97</v>
      </c>
      <c r="X44" s="40">
        <f>(W44-V44)/V44*100</f>
        <v>8.677545206836772</v>
      </c>
      <c r="Y44" s="35">
        <v>0</v>
      </c>
      <c r="Z44" s="47">
        <f>ROUND((G44/4)-(N44+Q44)+U44+Y44,0)</f>
        <v>75</v>
      </c>
      <c r="AA44" s="38">
        <f>Z44/71</f>
        <v>1.056338028169014</v>
      </c>
      <c r="AB44" s="39" t="s">
        <v>117</v>
      </c>
    </row>
    <row r="45" spans="1:28" ht="22.5" x14ac:dyDescent="0.25">
      <c r="A45" s="3">
        <v>33</v>
      </c>
      <c r="B45" s="4" t="s">
        <v>75</v>
      </c>
      <c r="C45" s="25">
        <v>65</v>
      </c>
      <c r="D45" s="53">
        <v>80</v>
      </c>
      <c r="E45" s="51">
        <v>95</v>
      </c>
      <c r="F45" s="52">
        <v>50</v>
      </c>
      <c r="G45" s="35">
        <f>C45+D45+E45+F45</f>
        <v>290</v>
      </c>
      <c r="H45" s="56">
        <v>53374.76</v>
      </c>
      <c r="I45" s="56">
        <v>53095.51</v>
      </c>
      <c r="J45" s="24">
        <f>H45-I45</f>
        <v>279.25</v>
      </c>
      <c r="K45" s="20">
        <v>1.33</v>
      </c>
      <c r="L45" s="21">
        <f>J45-K45</f>
        <v>277.92</v>
      </c>
      <c r="M45" s="27">
        <f>L45/H45*100</f>
        <v>0.52069554973174592</v>
      </c>
      <c r="N45" s="36">
        <v>0.52069554973174592</v>
      </c>
      <c r="O45" s="22">
        <v>0</v>
      </c>
      <c r="P45" s="23">
        <f>O45/H45*100</f>
        <v>0</v>
      </c>
      <c r="Q45" s="57">
        <v>0</v>
      </c>
      <c r="R45" s="26">
        <v>18295.599999999999</v>
      </c>
      <c r="S45" s="26">
        <f>(I45-R45)/3</f>
        <v>11599.970000000001</v>
      </c>
      <c r="T45" s="19">
        <f>(R45-S45)/S45*100</f>
        <v>57.721097554562618</v>
      </c>
      <c r="U45" s="35">
        <v>0</v>
      </c>
      <c r="V45" s="22">
        <v>155.66</v>
      </c>
      <c r="W45" s="22">
        <v>283.04000000000002</v>
      </c>
      <c r="X45" s="40">
        <f>(W45-V45)/V45*100</f>
        <v>81.832198381087011</v>
      </c>
      <c r="Y45" s="35">
        <v>0</v>
      </c>
      <c r="Z45" s="47">
        <f>ROUND((G45/4)-(N45+Q45)+U45+Y45,0)</f>
        <v>72</v>
      </c>
      <c r="AA45" s="38">
        <f>Z45/71</f>
        <v>1.0140845070422535</v>
      </c>
      <c r="AB45" s="39" t="s">
        <v>117</v>
      </c>
    </row>
    <row r="46" spans="1:28" ht="22.5" x14ac:dyDescent="0.25">
      <c r="A46" s="3">
        <v>34</v>
      </c>
      <c r="B46" s="4" t="s">
        <v>34</v>
      </c>
      <c r="C46" s="25">
        <v>80</v>
      </c>
      <c r="D46" s="53">
        <v>80</v>
      </c>
      <c r="E46" s="51">
        <v>95</v>
      </c>
      <c r="F46" s="52">
        <v>50</v>
      </c>
      <c r="G46" s="35">
        <f>C46+D46+E46+F46</f>
        <v>305</v>
      </c>
      <c r="H46" s="56">
        <v>30858.65</v>
      </c>
      <c r="I46" s="56">
        <v>30834.400000000001</v>
      </c>
      <c r="J46" s="24">
        <f>H46-I46</f>
        <v>24.25</v>
      </c>
      <c r="K46" s="20">
        <v>20.059999999999999</v>
      </c>
      <c r="L46" s="21">
        <f>J46-K46</f>
        <v>4.1900000000000013</v>
      </c>
      <c r="M46" s="27">
        <f>L46/H46*100</f>
        <v>1.3578040517002531E-2</v>
      </c>
      <c r="N46" s="36">
        <v>1.3578040517002531E-2</v>
      </c>
      <c r="O46" s="22">
        <v>2</v>
      </c>
      <c r="P46" s="23">
        <f>O46/H46*100</f>
        <v>6.4811649245835436E-3</v>
      </c>
      <c r="Q46" s="57">
        <v>0</v>
      </c>
      <c r="R46" s="26">
        <v>8894.2100000000028</v>
      </c>
      <c r="S46" s="26">
        <f>(I46-R46)/3</f>
        <v>7313.3966666666665</v>
      </c>
      <c r="T46" s="19">
        <f>(R46-S46)/S46*100</f>
        <v>21.615309621293203</v>
      </c>
      <c r="U46" s="35">
        <v>10</v>
      </c>
      <c r="V46" s="22">
        <v>8.65</v>
      </c>
      <c r="W46" s="22">
        <v>7.54</v>
      </c>
      <c r="X46" s="40">
        <f>(W46-V46)/V46*100</f>
        <v>-12.832369942196534</v>
      </c>
      <c r="Y46" s="35">
        <v>5</v>
      </c>
      <c r="Z46" s="47">
        <f>ROUND((G46/4)-(N46+Q46)+U46+Y46,0)</f>
        <v>91</v>
      </c>
      <c r="AA46" s="38">
        <f>Z46/71</f>
        <v>1.2816901408450705</v>
      </c>
      <c r="AB46" s="39" t="s">
        <v>124</v>
      </c>
    </row>
    <row r="47" spans="1:28" ht="22.5" x14ac:dyDescent="0.25">
      <c r="A47" s="3">
        <v>35</v>
      </c>
      <c r="B47" s="4" t="s">
        <v>35</v>
      </c>
      <c r="C47" s="25">
        <v>80</v>
      </c>
      <c r="D47" s="53">
        <v>95</v>
      </c>
      <c r="E47" s="51">
        <v>95</v>
      </c>
      <c r="F47" s="52">
        <v>50</v>
      </c>
      <c r="G47" s="35">
        <f>C47+D47+E47+F47</f>
        <v>320</v>
      </c>
      <c r="H47" s="56">
        <v>27001.45</v>
      </c>
      <c r="I47" s="56">
        <v>27001.31</v>
      </c>
      <c r="J47" s="24">
        <f>H47-I47</f>
        <v>0.13999999999941792</v>
      </c>
      <c r="K47" s="20">
        <v>0</v>
      </c>
      <c r="L47" s="21">
        <f>J47-K47</f>
        <v>0.13999999999941792</v>
      </c>
      <c r="M47" s="27">
        <f>L47/H47*100</f>
        <v>5.1849067364685198E-4</v>
      </c>
      <c r="N47" s="36">
        <v>5.1849067364685198E-4</v>
      </c>
      <c r="O47" s="22">
        <v>0</v>
      </c>
      <c r="P47" s="23">
        <f>O47/H47*100</f>
        <v>0</v>
      </c>
      <c r="Q47" s="57">
        <v>0</v>
      </c>
      <c r="R47" s="26">
        <v>7718.98</v>
      </c>
      <c r="S47" s="26">
        <f>(I47-R47)/3</f>
        <v>6427.4433333333336</v>
      </c>
      <c r="T47" s="19">
        <f>(R47-S47)/S47*100</f>
        <v>20.09409651219535</v>
      </c>
      <c r="U47" s="35">
        <v>10</v>
      </c>
      <c r="V47" s="22">
        <v>424.59</v>
      </c>
      <c r="W47" s="22">
        <v>453.52</v>
      </c>
      <c r="X47" s="40">
        <f>(W47-V47)/V47*100</f>
        <v>6.8136319743752809</v>
      </c>
      <c r="Y47" s="35">
        <v>0</v>
      </c>
      <c r="Z47" s="47">
        <f>ROUND((G47/4)-(N47+Q47)+U47+Y47,0)</f>
        <v>90</v>
      </c>
      <c r="AA47" s="38">
        <f>Z47/71</f>
        <v>1.267605633802817</v>
      </c>
      <c r="AB47" s="39" t="s">
        <v>124</v>
      </c>
    </row>
    <row r="48" spans="1:28" ht="22.5" x14ac:dyDescent="0.25">
      <c r="A48" s="3">
        <v>36</v>
      </c>
      <c r="B48" s="4" t="s">
        <v>36</v>
      </c>
      <c r="C48" s="25">
        <v>80</v>
      </c>
      <c r="D48" s="53">
        <v>95</v>
      </c>
      <c r="E48" s="51">
        <v>95</v>
      </c>
      <c r="F48" s="52">
        <v>50</v>
      </c>
      <c r="G48" s="35">
        <f>C48+D48+E48+F48</f>
        <v>320</v>
      </c>
      <c r="H48" s="56">
        <v>13540.31</v>
      </c>
      <c r="I48" s="56">
        <v>13526.73</v>
      </c>
      <c r="J48" s="24">
        <f>H48-I48</f>
        <v>13.579999999999927</v>
      </c>
      <c r="K48" s="20">
        <v>0</v>
      </c>
      <c r="L48" s="21">
        <f>J48-K48</f>
        <v>13.579999999999927</v>
      </c>
      <c r="M48" s="27">
        <f>L48/H48*100</f>
        <v>0.1002931247512053</v>
      </c>
      <c r="N48" s="36">
        <v>0.1002931247512053</v>
      </c>
      <c r="O48" s="22">
        <v>0.65</v>
      </c>
      <c r="P48" s="23">
        <f>O48/H48*100</f>
        <v>4.8004809343360679E-3</v>
      </c>
      <c r="Q48" s="57">
        <v>0</v>
      </c>
      <c r="R48" s="26">
        <v>4190.3099999999995</v>
      </c>
      <c r="S48" s="26">
        <f>(I48-R48)/3</f>
        <v>3112.14</v>
      </c>
      <c r="T48" s="19">
        <f>(R48-S48)/S48*100</f>
        <v>34.644007017679144</v>
      </c>
      <c r="U48" s="35">
        <v>0</v>
      </c>
      <c r="V48" s="22">
        <v>194.65</v>
      </c>
      <c r="W48" s="22">
        <v>187.48</v>
      </c>
      <c r="X48" s="40">
        <f>(W48-V48)/V48*100</f>
        <v>-3.6835345491908638</v>
      </c>
      <c r="Y48" s="35">
        <v>5</v>
      </c>
      <c r="Z48" s="47">
        <f>ROUND((G48/4)-(N48+Q48)+U48+Y48,0)</f>
        <v>85</v>
      </c>
      <c r="AA48" s="38">
        <f>Z48/71</f>
        <v>1.1971830985915493</v>
      </c>
      <c r="AB48" s="39" t="s">
        <v>116</v>
      </c>
    </row>
    <row r="49" spans="1:28" ht="22.5" x14ac:dyDescent="0.25">
      <c r="A49" s="3">
        <v>37</v>
      </c>
      <c r="B49" s="4" t="s">
        <v>37</v>
      </c>
      <c r="C49" s="25">
        <v>80</v>
      </c>
      <c r="D49" s="53">
        <v>80</v>
      </c>
      <c r="E49" s="51">
        <v>95</v>
      </c>
      <c r="F49" s="52">
        <v>50</v>
      </c>
      <c r="G49" s="35">
        <f>C49+D49+E49+F49</f>
        <v>305</v>
      </c>
      <c r="H49" s="56">
        <v>18251.71</v>
      </c>
      <c r="I49" s="56">
        <v>18251.53</v>
      </c>
      <c r="J49" s="24">
        <f>H49-I49</f>
        <v>0.18000000000029104</v>
      </c>
      <c r="K49" s="20">
        <v>0.01</v>
      </c>
      <c r="L49" s="21">
        <f>J49-K49</f>
        <v>0.17000000000029103</v>
      </c>
      <c r="M49" s="27">
        <f>L49/H49*100</f>
        <v>9.3141957657825515E-4</v>
      </c>
      <c r="N49" s="36">
        <v>9.3141957657825515E-4</v>
      </c>
      <c r="O49" s="22">
        <v>0</v>
      </c>
      <c r="P49" s="23">
        <f>O49/H49*100</f>
        <v>0</v>
      </c>
      <c r="Q49" s="57">
        <v>0</v>
      </c>
      <c r="R49" s="26">
        <v>5249.5999999999985</v>
      </c>
      <c r="S49" s="26">
        <f>(I49-R49)/3</f>
        <v>4333.9766666666665</v>
      </c>
      <c r="T49" s="19">
        <f>(R49-S49)/S49*100</f>
        <v>21.12663273837035</v>
      </c>
      <c r="U49" s="35">
        <v>10</v>
      </c>
      <c r="V49" s="22">
        <v>92.56</v>
      </c>
      <c r="W49" s="22">
        <v>196.51</v>
      </c>
      <c r="X49" s="40">
        <f>(W49-V49)/V49*100</f>
        <v>112.30553154710456</v>
      </c>
      <c r="Y49" s="35">
        <v>0</v>
      </c>
      <c r="Z49" s="47">
        <f>ROUND((G49/4)-(N49+Q49)+U49+Y49,0)</f>
        <v>86</v>
      </c>
      <c r="AA49" s="38">
        <f>Z49/71</f>
        <v>1.2112676056338028</v>
      </c>
      <c r="AB49" s="39" t="s">
        <v>124</v>
      </c>
    </row>
    <row r="50" spans="1:28" ht="22.5" x14ac:dyDescent="0.25">
      <c r="A50" s="3">
        <v>38</v>
      </c>
      <c r="B50" s="4" t="s">
        <v>38</v>
      </c>
      <c r="C50" s="25">
        <v>70</v>
      </c>
      <c r="D50" s="53">
        <v>80</v>
      </c>
      <c r="E50" s="51">
        <v>95</v>
      </c>
      <c r="F50" s="52">
        <v>50</v>
      </c>
      <c r="G50" s="35">
        <f>C50+D50+E50+F50</f>
        <v>295</v>
      </c>
      <c r="H50" s="56">
        <v>36920.660000000003</v>
      </c>
      <c r="I50" s="56">
        <v>36920.47</v>
      </c>
      <c r="J50" s="24">
        <f>H50-I50</f>
        <v>0.19000000000232831</v>
      </c>
      <c r="K50" s="20">
        <v>0</v>
      </c>
      <c r="L50" s="21">
        <f>J50-K50</f>
        <v>0.19000000000232831</v>
      </c>
      <c r="M50" s="27">
        <f>L50/H50*100</f>
        <v>5.146170193120283E-4</v>
      </c>
      <c r="N50" s="36">
        <v>5.146170193120283E-4</v>
      </c>
      <c r="O50" s="22">
        <v>0</v>
      </c>
      <c r="P50" s="23">
        <f>O50/H50*100</f>
        <v>0</v>
      </c>
      <c r="Q50" s="57">
        <v>0</v>
      </c>
      <c r="R50" s="26">
        <v>12934.800000000003</v>
      </c>
      <c r="S50" s="26">
        <f>(I50-R50)/3</f>
        <v>7995.2233333333324</v>
      </c>
      <c r="T50" s="19">
        <f>(R50-S50)/S50*100</f>
        <v>61.781597095265681</v>
      </c>
      <c r="U50" s="35">
        <v>0</v>
      </c>
      <c r="V50" s="22">
        <v>447.1</v>
      </c>
      <c r="W50" s="22">
        <v>430.28</v>
      </c>
      <c r="X50" s="40">
        <f>(W50-V50)/V50*100</f>
        <v>-3.762021919033784</v>
      </c>
      <c r="Y50" s="35">
        <v>5</v>
      </c>
      <c r="Z50" s="47">
        <f>ROUND((G50/4)-(N50+Q50)+U50+Y50,0)</f>
        <v>79</v>
      </c>
      <c r="AA50" s="38">
        <f>Z50/71</f>
        <v>1.1126760563380282</v>
      </c>
      <c r="AB50" s="39" t="s">
        <v>117</v>
      </c>
    </row>
    <row r="51" spans="1:28" ht="22.5" x14ac:dyDescent="0.25">
      <c r="A51" s="3">
        <v>39</v>
      </c>
      <c r="B51" s="4" t="s">
        <v>39</v>
      </c>
      <c r="C51" s="25">
        <v>70</v>
      </c>
      <c r="D51" s="53">
        <v>80</v>
      </c>
      <c r="E51" s="51">
        <v>95</v>
      </c>
      <c r="F51" s="52">
        <v>50</v>
      </c>
      <c r="G51" s="35">
        <f>C51+D51+E51+F51</f>
        <v>295</v>
      </c>
      <c r="H51" s="56">
        <v>51429.56</v>
      </c>
      <c r="I51" s="56">
        <v>51424.27</v>
      </c>
      <c r="J51" s="24">
        <f>H51-I51</f>
        <v>5.2900000000008731</v>
      </c>
      <c r="K51" s="20">
        <v>0</v>
      </c>
      <c r="L51" s="21">
        <f>J51-K51</f>
        <v>5.2900000000008731</v>
      </c>
      <c r="M51" s="27">
        <f>L51/H51*100</f>
        <v>1.028591339299981E-2</v>
      </c>
      <c r="N51" s="36">
        <v>1.028591339299981E-2</v>
      </c>
      <c r="O51" s="22">
        <v>0</v>
      </c>
      <c r="P51" s="23">
        <f>O51/H51*100</f>
        <v>0</v>
      </c>
      <c r="Q51" s="57">
        <v>0</v>
      </c>
      <c r="R51" s="26">
        <v>15605.729999999996</v>
      </c>
      <c r="S51" s="26">
        <f>(I51-R51)/3</f>
        <v>11939.513333333334</v>
      </c>
      <c r="T51" s="19">
        <f>(R51-S51)/S51*100</f>
        <v>30.706583797106145</v>
      </c>
      <c r="U51" s="35">
        <v>0</v>
      </c>
      <c r="V51" s="22">
        <v>1597.66</v>
      </c>
      <c r="W51" s="22">
        <v>1241.81</v>
      </c>
      <c r="X51" s="40">
        <f>(W51-V51)/V51*100</f>
        <v>-22.273199554348242</v>
      </c>
      <c r="Y51" s="35">
        <v>5</v>
      </c>
      <c r="Z51" s="47">
        <f>ROUND((G51/4)-(N51+Q51)+U51+Y51,0)</f>
        <v>79</v>
      </c>
      <c r="AA51" s="38">
        <f>Z51/71</f>
        <v>1.1126760563380282</v>
      </c>
      <c r="AB51" s="39" t="s">
        <v>117</v>
      </c>
    </row>
    <row r="52" spans="1:28" ht="22.5" x14ac:dyDescent="0.25">
      <c r="A52" s="3">
        <v>40</v>
      </c>
      <c r="B52" s="4" t="s">
        <v>40</v>
      </c>
      <c r="C52" s="25">
        <v>80</v>
      </c>
      <c r="D52" s="53">
        <v>95</v>
      </c>
      <c r="E52" s="51">
        <v>95</v>
      </c>
      <c r="F52" s="52">
        <v>50</v>
      </c>
      <c r="G52" s="35">
        <f>C52+D52+E52+F52</f>
        <v>320</v>
      </c>
      <c r="H52" s="56">
        <v>16874.009999999998</v>
      </c>
      <c r="I52" s="56">
        <v>16871.650000000001</v>
      </c>
      <c r="J52" s="24">
        <f>H52-I52</f>
        <v>2.3599999999969441</v>
      </c>
      <c r="K52" s="20">
        <v>0</v>
      </c>
      <c r="L52" s="21">
        <f>J52-K52</f>
        <v>2.3599999999969441</v>
      </c>
      <c r="M52" s="27">
        <f>L52/H52*100</f>
        <v>1.398600569750133E-2</v>
      </c>
      <c r="N52" s="36">
        <v>1.398600569750133E-2</v>
      </c>
      <c r="O52" s="22">
        <v>0</v>
      </c>
      <c r="P52" s="23">
        <f>O52/H52*100</f>
        <v>0</v>
      </c>
      <c r="Q52" s="57">
        <v>0</v>
      </c>
      <c r="R52" s="26">
        <v>4828.3700000000008</v>
      </c>
      <c r="S52" s="26">
        <f>(I52-R52)/3</f>
        <v>4014.4266666666667</v>
      </c>
      <c r="T52" s="19">
        <f>(R52-S52)/S52*100</f>
        <v>20.275456520150676</v>
      </c>
      <c r="U52" s="35">
        <v>10</v>
      </c>
      <c r="V52" s="22">
        <v>32.53</v>
      </c>
      <c r="W52" s="22">
        <v>22.43</v>
      </c>
      <c r="X52" s="40">
        <f>(W52-V52)/V52*100</f>
        <v>-31.048263141715342</v>
      </c>
      <c r="Y52" s="35">
        <v>5</v>
      </c>
      <c r="Z52" s="47">
        <f>ROUND((G52/4)-(N52+Q52)+U52+Y52,0)</f>
        <v>95</v>
      </c>
      <c r="AA52" s="38">
        <f>Z52/71</f>
        <v>1.3380281690140845</v>
      </c>
      <c r="AB52" s="39" t="s">
        <v>124</v>
      </c>
    </row>
    <row r="53" spans="1:28" ht="22.5" x14ac:dyDescent="0.25">
      <c r="A53" s="3">
        <v>41</v>
      </c>
      <c r="B53" s="58" t="s">
        <v>41</v>
      </c>
      <c r="C53" s="25">
        <v>80</v>
      </c>
      <c r="D53" s="53">
        <v>75</v>
      </c>
      <c r="E53" s="51">
        <v>95</v>
      </c>
      <c r="F53" s="52">
        <v>50</v>
      </c>
      <c r="G53" s="35">
        <f>C53+D53+E53+F53</f>
        <v>300</v>
      </c>
      <c r="H53" s="56">
        <v>41520.32</v>
      </c>
      <c r="I53" s="56">
        <v>41201.839999999997</v>
      </c>
      <c r="J53" s="24">
        <f>H53-I53</f>
        <v>318.4800000000032</v>
      </c>
      <c r="K53" s="20">
        <v>0</v>
      </c>
      <c r="L53" s="21">
        <f>J53-K53</f>
        <v>318.4800000000032</v>
      </c>
      <c r="M53" s="27">
        <f>L53/H53*100</f>
        <v>0.76704611139799306</v>
      </c>
      <c r="N53" s="36">
        <v>0.76704611139799306</v>
      </c>
      <c r="O53" s="22">
        <v>97.81</v>
      </c>
      <c r="P53" s="23">
        <f>O53/H53*100</f>
        <v>0.23557140214718963</v>
      </c>
      <c r="Q53" s="57">
        <v>2</v>
      </c>
      <c r="R53" s="26">
        <v>12154.219999999998</v>
      </c>
      <c r="S53" s="26">
        <f>(I53-R53)/3</f>
        <v>9682.5399999999991</v>
      </c>
      <c r="T53" s="19">
        <f>(R53-S53)/S53*100</f>
        <v>25.527186048288968</v>
      </c>
      <c r="U53" s="35">
        <v>0</v>
      </c>
      <c r="V53" s="22">
        <v>967.82</v>
      </c>
      <c r="W53" s="22">
        <v>678.83</v>
      </c>
      <c r="X53" s="40">
        <f>(W53-V53)/V53*100</f>
        <v>-29.859891302101634</v>
      </c>
      <c r="Y53" s="35">
        <v>5</v>
      </c>
      <c r="Z53" s="47">
        <f>ROUND((G53/4)-(N53+Q53)+U53+Y53,0)</f>
        <v>77</v>
      </c>
      <c r="AA53" s="38">
        <f>Z53/71</f>
        <v>1.0845070422535212</v>
      </c>
      <c r="AB53" s="39" t="s">
        <v>117</v>
      </c>
    </row>
    <row r="54" spans="1:28" ht="22.5" x14ac:dyDescent="0.25">
      <c r="A54" s="3">
        <v>42</v>
      </c>
      <c r="B54" s="4" t="s">
        <v>42</v>
      </c>
      <c r="C54" s="25">
        <v>70</v>
      </c>
      <c r="D54" s="53">
        <v>80</v>
      </c>
      <c r="E54" s="51">
        <v>95</v>
      </c>
      <c r="F54" s="52">
        <v>40</v>
      </c>
      <c r="G54" s="35">
        <f>C54+D54+E54+F54</f>
        <v>285</v>
      </c>
      <c r="H54" s="56">
        <v>21873.85</v>
      </c>
      <c r="I54" s="56">
        <v>21872.97</v>
      </c>
      <c r="J54" s="24">
        <f>H54-I54</f>
        <v>0.87999999999738066</v>
      </c>
      <c r="K54" s="20">
        <v>0</v>
      </c>
      <c r="L54" s="21">
        <f>J54-K54</f>
        <v>0.87999999999738066</v>
      </c>
      <c r="M54" s="27">
        <f>L54/H54*100</f>
        <v>4.0230686413108832E-3</v>
      </c>
      <c r="N54" s="36">
        <v>4.0230686413108832E-3</v>
      </c>
      <c r="O54" s="22">
        <v>0</v>
      </c>
      <c r="P54" s="23">
        <f>O54/H54*100</f>
        <v>0</v>
      </c>
      <c r="Q54" s="57">
        <v>0</v>
      </c>
      <c r="R54" s="26">
        <v>6005.9700000000012</v>
      </c>
      <c r="S54" s="26">
        <f>(I54-R54)/3</f>
        <v>5289</v>
      </c>
      <c r="T54" s="19">
        <f>(R54-S54)/S54*100</f>
        <v>13.555870674985842</v>
      </c>
      <c r="U54" s="35">
        <v>10</v>
      </c>
      <c r="V54" s="22">
        <v>418.69</v>
      </c>
      <c r="W54" s="22">
        <v>731.76</v>
      </c>
      <c r="X54" s="40">
        <f>(W54-V54)/V54*100</f>
        <v>74.773698918053938</v>
      </c>
      <c r="Y54" s="35">
        <v>0</v>
      </c>
      <c r="Z54" s="47">
        <f>ROUND((G54/4)-(N54+Q54)+U54+Y54,0)</f>
        <v>81</v>
      </c>
      <c r="AA54" s="38">
        <f>Z54/71</f>
        <v>1.1408450704225352</v>
      </c>
      <c r="AB54" s="39" t="s">
        <v>116</v>
      </c>
    </row>
    <row r="55" spans="1:28" ht="22.5" x14ac:dyDescent="0.25">
      <c r="A55" s="3">
        <v>43</v>
      </c>
      <c r="B55" s="4" t="s">
        <v>43</v>
      </c>
      <c r="C55" s="25">
        <v>80</v>
      </c>
      <c r="D55" s="53">
        <v>80</v>
      </c>
      <c r="E55" s="51">
        <v>95</v>
      </c>
      <c r="F55" s="52">
        <v>40</v>
      </c>
      <c r="G55" s="35">
        <f>C55+D55+E55+F55</f>
        <v>295</v>
      </c>
      <c r="H55" s="56">
        <v>19456.919999999998</v>
      </c>
      <c r="I55" s="56">
        <v>19456.919999999998</v>
      </c>
      <c r="J55" s="24">
        <f>H55-I55</f>
        <v>0</v>
      </c>
      <c r="K55" s="20">
        <v>0</v>
      </c>
      <c r="L55" s="21">
        <f>J55-K55</f>
        <v>0</v>
      </c>
      <c r="M55" s="27">
        <f>L55/H55*100</f>
        <v>0</v>
      </c>
      <c r="N55" s="36">
        <v>0</v>
      </c>
      <c r="O55" s="22">
        <v>0</v>
      </c>
      <c r="P55" s="23">
        <f>O55/H55*100</f>
        <v>0</v>
      </c>
      <c r="Q55" s="57">
        <v>0</v>
      </c>
      <c r="R55" s="26">
        <v>5577.3099999999977</v>
      </c>
      <c r="S55" s="26">
        <f>(I55-R55)/3</f>
        <v>4626.5366666666669</v>
      </c>
      <c r="T55" s="19">
        <f>(R55-S55)/S55*100</f>
        <v>20.550433333501388</v>
      </c>
      <c r="U55" s="35">
        <v>10</v>
      </c>
      <c r="V55" s="22">
        <v>0</v>
      </c>
      <c r="W55" s="22">
        <v>0</v>
      </c>
      <c r="X55" s="40">
        <v>0</v>
      </c>
      <c r="Y55" s="35">
        <v>5</v>
      </c>
      <c r="Z55" s="47">
        <f>ROUND((G55/4)-(N55+Q55)+U55+Y55,0)</f>
        <v>89</v>
      </c>
      <c r="AA55" s="38">
        <f>Z55/71</f>
        <v>1.2535211267605635</v>
      </c>
      <c r="AB55" s="39" t="s">
        <v>124</v>
      </c>
    </row>
    <row r="56" spans="1:28" ht="22.5" x14ac:dyDescent="0.25">
      <c r="A56" s="3">
        <v>44</v>
      </c>
      <c r="B56" s="58" t="s">
        <v>44</v>
      </c>
      <c r="C56" s="25">
        <v>70</v>
      </c>
      <c r="D56" s="53">
        <v>55</v>
      </c>
      <c r="E56" s="51">
        <v>85</v>
      </c>
      <c r="F56" s="52">
        <v>50</v>
      </c>
      <c r="G56" s="35">
        <f>C56+D56+E56+F56</f>
        <v>260</v>
      </c>
      <c r="H56" s="56">
        <v>20665.28</v>
      </c>
      <c r="I56" s="56">
        <v>20665.28</v>
      </c>
      <c r="J56" s="24">
        <f>H56-I56</f>
        <v>0</v>
      </c>
      <c r="K56" s="20">
        <v>0</v>
      </c>
      <c r="L56" s="21">
        <f>J56-K56</f>
        <v>0</v>
      </c>
      <c r="M56" s="27">
        <f>L56/H56*100</f>
        <v>0</v>
      </c>
      <c r="N56" s="36">
        <v>0</v>
      </c>
      <c r="O56" s="22">
        <v>0</v>
      </c>
      <c r="P56" s="23">
        <f>O56/H56*100</f>
        <v>0</v>
      </c>
      <c r="Q56" s="57">
        <v>0</v>
      </c>
      <c r="R56" s="26">
        <v>6037.1099999999988</v>
      </c>
      <c r="S56" s="26">
        <f>(I56-R56)/3</f>
        <v>4876.0566666666664</v>
      </c>
      <c r="T56" s="19">
        <f>(R56-S56)/S56*100</f>
        <v>23.81131747853626</v>
      </c>
      <c r="U56" s="35">
        <v>10</v>
      </c>
      <c r="V56" s="22">
        <v>353.82</v>
      </c>
      <c r="W56" s="22">
        <v>353.82</v>
      </c>
      <c r="X56" s="40">
        <f>(W56-V56)/V56*100</f>
        <v>0</v>
      </c>
      <c r="Y56" s="35">
        <v>5</v>
      </c>
      <c r="Z56" s="47">
        <f>ROUND((G56/4)-(N56+Q56)+U56+Y56,0)</f>
        <v>80</v>
      </c>
      <c r="AA56" s="38">
        <f>Z56/71</f>
        <v>1.1267605633802817</v>
      </c>
      <c r="AB56" s="39" t="s">
        <v>116</v>
      </c>
    </row>
    <row r="57" spans="1:28" ht="22.5" x14ac:dyDescent="0.25">
      <c r="A57" s="3">
        <v>45</v>
      </c>
      <c r="B57" s="4" t="s">
        <v>45</v>
      </c>
      <c r="C57" s="25">
        <v>80</v>
      </c>
      <c r="D57" s="53">
        <v>95</v>
      </c>
      <c r="E57" s="51">
        <v>95</v>
      </c>
      <c r="F57" s="52">
        <v>40</v>
      </c>
      <c r="G57" s="35">
        <f>C57+D57+E57+F57</f>
        <v>310</v>
      </c>
      <c r="H57" s="56">
        <v>22748.62</v>
      </c>
      <c r="I57" s="56">
        <v>22748.27</v>
      </c>
      <c r="J57" s="24">
        <f>H57-I57</f>
        <v>0.34999999999854481</v>
      </c>
      <c r="K57" s="20">
        <v>0</v>
      </c>
      <c r="L57" s="21">
        <f>J57-K57</f>
        <v>0.34999999999854481</v>
      </c>
      <c r="M57" s="27">
        <f>L57/H57*100</f>
        <v>1.5385548661788926E-3</v>
      </c>
      <c r="N57" s="36">
        <v>1.5385548661788926E-3</v>
      </c>
      <c r="O57" s="22">
        <v>0</v>
      </c>
      <c r="P57" s="23">
        <f>O57/H57*100</f>
        <v>0</v>
      </c>
      <c r="Q57" s="57">
        <v>0</v>
      </c>
      <c r="R57" s="26">
        <v>7082.17</v>
      </c>
      <c r="S57" s="26">
        <f>(I57-R57)/3</f>
        <v>5222.0333333333338</v>
      </c>
      <c r="T57" s="19">
        <f>(R57-S57)/S57*100</f>
        <v>35.620926714370512</v>
      </c>
      <c r="U57" s="35">
        <v>0</v>
      </c>
      <c r="V57" s="22">
        <v>103.12</v>
      </c>
      <c r="W57" s="22">
        <v>47.6</v>
      </c>
      <c r="X57" s="40">
        <f>(W57-V57)/V57*100</f>
        <v>-53.840186190845621</v>
      </c>
      <c r="Y57" s="35">
        <v>5</v>
      </c>
      <c r="Z57" s="47">
        <f>ROUND((G57/4)-(N57+Q57)+U57+Y57,0)</f>
        <v>82</v>
      </c>
      <c r="AA57" s="38">
        <f>Z57/71</f>
        <v>1.1549295774647887</v>
      </c>
      <c r="AB57" s="39" t="s">
        <v>116</v>
      </c>
    </row>
    <row r="58" spans="1:28" ht="22.5" x14ac:dyDescent="0.25">
      <c r="A58" s="3">
        <v>46</v>
      </c>
      <c r="B58" s="4" t="s">
        <v>46</v>
      </c>
      <c r="C58" s="25">
        <v>60</v>
      </c>
      <c r="D58" s="53">
        <v>80</v>
      </c>
      <c r="E58" s="51">
        <v>95</v>
      </c>
      <c r="F58" s="52">
        <v>50</v>
      </c>
      <c r="G58" s="35">
        <f>C58+D58+E58+F58</f>
        <v>285</v>
      </c>
      <c r="H58" s="56">
        <v>23472.22</v>
      </c>
      <c r="I58" s="56">
        <v>23193.85</v>
      </c>
      <c r="J58" s="24">
        <f>H58-I58</f>
        <v>278.37000000000262</v>
      </c>
      <c r="K58" s="20">
        <v>0</v>
      </c>
      <c r="L58" s="21">
        <f>J58-K58</f>
        <v>278.37000000000262</v>
      </c>
      <c r="M58" s="27">
        <f>L58/H58*100</f>
        <v>1.1859551418655867</v>
      </c>
      <c r="N58" s="36">
        <v>1.1859551418655867</v>
      </c>
      <c r="O58" s="22">
        <v>0</v>
      </c>
      <c r="P58" s="23">
        <f>O58/H58*100</f>
        <v>0</v>
      </c>
      <c r="Q58" s="57">
        <v>0</v>
      </c>
      <c r="R58" s="26">
        <v>5836.9699999999975</v>
      </c>
      <c r="S58" s="26">
        <f>(I58-R58)/3</f>
        <v>5785.626666666667</v>
      </c>
      <c r="T58" s="19">
        <f>(R58-S58)/S58*100</f>
        <v>0.88742907711519325</v>
      </c>
      <c r="U58" s="35">
        <v>10</v>
      </c>
      <c r="V58" s="22">
        <v>78.06</v>
      </c>
      <c r="W58" s="22">
        <v>133.47999999999999</v>
      </c>
      <c r="X58" s="40">
        <f>(W58-V58)/V58*100</f>
        <v>70.996669228798339</v>
      </c>
      <c r="Y58" s="35">
        <v>0</v>
      </c>
      <c r="Z58" s="47">
        <f>ROUND((G58/4)-(N58+Q58)+U58+Y58,0)</f>
        <v>80</v>
      </c>
      <c r="AA58" s="38">
        <f>Z58/71</f>
        <v>1.1267605633802817</v>
      </c>
      <c r="AB58" s="39" t="s">
        <v>116</v>
      </c>
    </row>
    <row r="59" spans="1:28" ht="33.75" x14ac:dyDescent="0.25">
      <c r="A59" s="3">
        <v>47</v>
      </c>
      <c r="B59" s="71" t="s">
        <v>101</v>
      </c>
      <c r="C59" s="25">
        <v>65</v>
      </c>
      <c r="D59" s="53">
        <v>65</v>
      </c>
      <c r="E59" s="51">
        <v>85</v>
      </c>
      <c r="F59" s="52">
        <v>50</v>
      </c>
      <c r="G59" s="35">
        <f>C59+D59+E59+F59</f>
        <v>265</v>
      </c>
      <c r="H59" s="56">
        <v>15085.59</v>
      </c>
      <c r="I59" s="56">
        <v>14775.67</v>
      </c>
      <c r="J59" s="24">
        <f>H59-I59</f>
        <v>309.92000000000007</v>
      </c>
      <c r="K59" s="20">
        <v>0</v>
      </c>
      <c r="L59" s="21">
        <f>J59-K59</f>
        <v>309.92000000000007</v>
      </c>
      <c r="M59" s="27">
        <f>L59/H59*100</f>
        <v>2.0544108649379975</v>
      </c>
      <c r="N59" s="36">
        <v>2.0544108649379975</v>
      </c>
      <c r="O59" s="22">
        <v>0</v>
      </c>
      <c r="P59" s="23">
        <f>O59/H59*100</f>
        <v>0</v>
      </c>
      <c r="Q59" s="57">
        <v>0</v>
      </c>
      <c r="R59" s="26">
        <v>5794.91</v>
      </c>
      <c r="S59" s="26">
        <f>(I59-R59)/3</f>
        <v>2993.5866666666666</v>
      </c>
      <c r="T59" s="19">
        <f>(R59-S59)/S59*100</f>
        <v>93.577492328043505</v>
      </c>
      <c r="U59" s="35">
        <v>0</v>
      </c>
      <c r="V59" s="22">
        <v>718.05</v>
      </c>
      <c r="W59" s="22">
        <v>702.95</v>
      </c>
      <c r="X59" s="40">
        <f>(W59-V59)/V59*100</f>
        <v>-2.1029176241208702</v>
      </c>
      <c r="Y59" s="35">
        <v>5</v>
      </c>
      <c r="Z59" s="47">
        <f>ROUND((G59/4)-(N59+Q59)+U59+Y59,0)</f>
        <v>69</v>
      </c>
      <c r="AA59" s="38">
        <f>Z59/71</f>
        <v>0.971830985915493</v>
      </c>
      <c r="AB59" s="39" t="s">
        <v>117</v>
      </c>
    </row>
    <row r="60" spans="1:28" ht="22.5" x14ac:dyDescent="0.25">
      <c r="A60" s="3">
        <v>48</v>
      </c>
      <c r="B60" s="4" t="s">
        <v>47</v>
      </c>
      <c r="C60" s="25">
        <v>70</v>
      </c>
      <c r="D60" s="53">
        <v>80</v>
      </c>
      <c r="E60" s="51">
        <v>90</v>
      </c>
      <c r="F60" s="52">
        <v>50</v>
      </c>
      <c r="G60" s="35">
        <f>C60+D60+E60+F60</f>
        <v>290</v>
      </c>
      <c r="H60" s="56">
        <v>12688.99</v>
      </c>
      <c r="I60" s="56">
        <v>12665.61</v>
      </c>
      <c r="J60" s="24">
        <f>H60-I60</f>
        <v>23.3799999999992</v>
      </c>
      <c r="K60" s="20">
        <v>1.1100000000000001</v>
      </c>
      <c r="L60" s="21">
        <f>J60-K60</f>
        <v>22.2699999999992</v>
      </c>
      <c r="M60" s="27">
        <f>L60/H60*100</f>
        <v>0.17550648239142122</v>
      </c>
      <c r="N60" s="36">
        <v>0.17550648239142122</v>
      </c>
      <c r="O60" s="22">
        <v>0</v>
      </c>
      <c r="P60" s="23">
        <f>O60/H60*100</f>
        <v>0</v>
      </c>
      <c r="Q60" s="57">
        <v>0</v>
      </c>
      <c r="R60" s="26">
        <v>3872.84</v>
      </c>
      <c r="S60" s="26">
        <f>(I60-R60)/3</f>
        <v>2930.9233333333336</v>
      </c>
      <c r="T60" s="19">
        <f>(R60-S60)/S60*100</f>
        <v>32.137199085157455</v>
      </c>
      <c r="U60" s="35">
        <v>0</v>
      </c>
      <c r="V60" s="22">
        <v>156.35</v>
      </c>
      <c r="W60" s="22">
        <v>153.72999999999999</v>
      </c>
      <c r="X60" s="40">
        <f>(W60-V60)/V60*100</f>
        <v>-1.6757275343780009</v>
      </c>
      <c r="Y60" s="35">
        <v>5</v>
      </c>
      <c r="Z60" s="47">
        <f>ROUND((G60/4)-(N60+Q60)+U60+Y60,0)</f>
        <v>77</v>
      </c>
      <c r="AA60" s="38">
        <f>Z60/71</f>
        <v>1.0845070422535212</v>
      </c>
      <c r="AB60" s="39" t="s">
        <v>117</v>
      </c>
    </row>
    <row r="61" spans="1:28" ht="22.5" x14ac:dyDescent="0.25">
      <c r="A61" s="3">
        <v>49</v>
      </c>
      <c r="B61" s="4" t="s">
        <v>48</v>
      </c>
      <c r="C61" s="25">
        <v>80</v>
      </c>
      <c r="D61" s="53">
        <v>95</v>
      </c>
      <c r="E61" s="51">
        <v>95</v>
      </c>
      <c r="F61" s="52">
        <v>50</v>
      </c>
      <c r="G61" s="35">
        <f>C61+D61+E61+F61</f>
        <v>320</v>
      </c>
      <c r="H61" s="56">
        <v>12673.51</v>
      </c>
      <c r="I61" s="56">
        <v>12666.61</v>
      </c>
      <c r="J61" s="24">
        <f>H61-I61</f>
        <v>6.8999999999996362</v>
      </c>
      <c r="K61" s="20">
        <v>0</v>
      </c>
      <c r="L61" s="21">
        <f>J61-K61</f>
        <v>6.8999999999996362</v>
      </c>
      <c r="M61" s="27">
        <f>L61/H61*100</f>
        <v>5.4444269977296234E-2</v>
      </c>
      <c r="N61" s="36">
        <v>5.4444269977296234E-2</v>
      </c>
      <c r="O61" s="22">
        <v>0</v>
      </c>
      <c r="P61" s="23">
        <f>O61/H61*100</f>
        <v>0</v>
      </c>
      <c r="Q61" s="57">
        <v>0</v>
      </c>
      <c r="R61" s="26">
        <v>4245.6100000000006</v>
      </c>
      <c r="S61" s="26">
        <f>(I61-R61)/3</f>
        <v>2807</v>
      </c>
      <c r="T61" s="19">
        <f>(R61-S61)/S61*100</f>
        <v>51.250801567509818</v>
      </c>
      <c r="U61" s="35">
        <v>0</v>
      </c>
      <c r="V61" s="22">
        <v>119.63</v>
      </c>
      <c r="W61" s="22">
        <v>72.91</v>
      </c>
      <c r="X61" s="40">
        <f>(W61-V61)/V61*100</f>
        <v>-39.053749059600435</v>
      </c>
      <c r="Y61" s="35">
        <v>5</v>
      </c>
      <c r="Z61" s="47">
        <f>ROUND((G61/4)-(N61+Q61)+U61+Y61,0)</f>
        <v>85</v>
      </c>
      <c r="AA61" s="38">
        <f>Z61/71</f>
        <v>1.1971830985915493</v>
      </c>
      <c r="AB61" s="39" t="s">
        <v>116</v>
      </c>
    </row>
    <row r="62" spans="1:28" ht="22.5" x14ac:dyDescent="0.25">
      <c r="A62" s="3">
        <v>50</v>
      </c>
      <c r="B62" s="4" t="s">
        <v>49</v>
      </c>
      <c r="C62" s="25">
        <v>80</v>
      </c>
      <c r="D62" s="53">
        <v>80</v>
      </c>
      <c r="E62" s="51">
        <v>95</v>
      </c>
      <c r="F62" s="52">
        <v>40</v>
      </c>
      <c r="G62" s="35">
        <f>C62+D62+E62+F62</f>
        <v>295</v>
      </c>
      <c r="H62" s="56">
        <v>46844.66</v>
      </c>
      <c r="I62" s="56">
        <v>46821.65</v>
      </c>
      <c r="J62" s="24">
        <f>H62-I62</f>
        <v>23.010000000002037</v>
      </c>
      <c r="K62" s="20">
        <v>18.510000000000002</v>
      </c>
      <c r="L62" s="21">
        <f>J62-K62</f>
        <v>4.5000000000020357</v>
      </c>
      <c r="M62" s="27">
        <f>L62/H62*100</f>
        <v>9.6062176564031751E-3</v>
      </c>
      <c r="N62" s="36">
        <v>9.6062176564031751E-3</v>
      </c>
      <c r="O62" s="22">
        <v>0</v>
      </c>
      <c r="P62" s="23">
        <f>O62/H62*100</f>
        <v>0</v>
      </c>
      <c r="Q62" s="57">
        <v>0</v>
      </c>
      <c r="R62" s="26">
        <v>12956.14</v>
      </c>
      <c r="S62" s="26">
        <f>(I62-R62)/3</f>
        <v>11288.503333333334</v>
      </c>
      <c r="T62" s="19">
        <f>(R62-S62)/S62*100</f>
        <v>14.772876593324582</v>
      </c>
      <c r="U62" s="35">
        <v>10</v>
      </c>
      <c r="V62" s="22">
        <v>492.59</v>
      </c>
      <c r="W62" s="22">
        <v>558.36</v>
      </c>
      <c r="X62" s="40">
        <f>(W62-V62)/V62*100</f>
        <v>13.351874784303385</v>
      </c>
      <c r="Y62" s="35">
        <v>0</v>
      </c>
      <c r="Z62" s="47">
        <f>ROUND((G62/4)-(N62+Q62)+U62+Y62,0)</f>
        <v>84</v>
      </c>
      <c r="AA62" s="38">
        <f>Z62/71</f>
        <v>1.1830985915492958</v>
      </c>
      <c r="AB62" s="39" t="s">
        <v>116</v>
      </c>
    </row>
    <row r="63" spans="1:28" ht="30" customHeight="1" x14ac:dyDescent="0.25">
      <c r="A63" s="3">
        <v>51</v>
      </c>
      <c r="B63" s="4" t="s">
        <v>50</v>
      </c>
      <c r="C63" s="25">
        <v>65</v>
      </c>
      <c r="D63" s="53">
        <v>65</v>
      </c>
      <c r="E63" s="51">
        <v>75</v>
      </c>
      <c r="F63" s="52">
        <v>50</v>
      </c>
      <c r="G63" s="35">
        <f>C63+D63+E63+F63</f>
        <v>255</v>
      </c>
      <c r="H63" s="56">
        <v>11695.85</v>
      </c>
      <c r="I63" s="56">
        <v>11695.77</v>
      </c>
      <c r="J63" s="24">
        <f>H63-I63</f>
        <v>7.999999999992724E-2</v>
      </c>
      <c r="K63" s="20">
        <v>0</v>
      </c>
      <c r="L63" s="21">
        <f>J63-K63</f>
        <v>7.999999999992724E-2</v>
      </c>
      <c r="M63" s="27">
        <f>L63/H63*100</f>
        <v>6.840033003153019E-4</v>
      </c>
      <c r="N63" s="36">
        <v>6.840033003153019E-4</v>
      </c>
      <c r="O63" s="22">
        <v>0</v>
      </c>
      <c r="P63" s="23">
        <f>O63/H63*100</f>
        <v>0</v>
      </c>
      <c r="Q63" s="57">
        <v>0</v>
      </c>
      <c r="R63" s="26">
        <v>3182.7700000000004</v>
      </c>
      <c r="S63" s="26">
        <f>(I63-R63)/3</f>
        <v>2837.6666666666665</v>
      </c>
      <c r="T63" s="19">
        <f>(R63-S63)/S63*100</f>
        <v>12.161517678844142</v>
      </c>
      <c r="U63" s="35">
        <v>10</v>
      </c>
      <c r="V63" s="22">
        <v>0</v>
      </c>
      <c r="W63" s="22">
        <v>0</v>
      </c>
      <c r="X63" s="40">
        <v>0</v>
      </c>
      <c r="Y63" s="35">
        <v>5</v>
      </c>
      <c r="Z63" s="47">
        <f>ROUND((G63/4)-(N63+Q63)+U63+Y63,0)</f>
        <v>79</v>
      </c>
      <c r="AA63" s="38">
        <f>Z63/71</f>
        <v>1.1126760563380282</v>
      </c>
      <c r="AB63" s="39" t="s">
        <v>117</v>
      </c>
    </row>
    <row r="64" spans="1:28" ht="22.5" x14ac:dyDescent="0.25">
      <c r="A64" s="3">
        <v>52</v>
      </c>
      <c r="B64" s="4" t="s">
        <v>51</v>
      </c>
      <c r="C64" s="25">
        <v>70</v>
      </c>
      <c r="D64" s="53">
        <v>80</v>
      </c>
      <c r="E64" s="51">
        <v>95</v>
      </c>
      <c r="F64" s="52">
        <v>50</v>
      </c>
      <c r="G64" s="35">
        <f>C64+D64+E64+F64</f>
        <v>295</v>
      </c>
      <c r="H64" s="56">
        <v>40321.89</v>
      </c>
      <c r="I64" s="56">
        <v>40321.879999999997</v>
      </c>
      <c r="J64" s="24">
        <f>H64-I64</f>
        <v>1.0000000002037268E-2</v>
      </c>
      <c r="K64" s="20">
        <v>0</v>
      </c>
      <c r="L64" s="21">
        <f>J64-K64</f>
        <v>1.0000000002037268E-2</v>
      </c>
      <c r="M64" s="27">
        <f>L64/H64*100</f>
        <v>2.4800424786728175E-5</v>
      </c>
      <c r="N64" s="36">
        <v>2.4800424786728175E-5</v>
      </c>
      <c r="O64" s="22">
        <v>0.55000000000000004</v>
      </c>
      <c r="P64" s="23">
        <f>O64/H64*100</f>
        <v>1.3640233629921615E-3</v>
      </c>
      <c r="Q64" s="57">
        <v>0</v>
      </c>
      <c r="R64" s="26">
        <v>13646.109999999997</v>
      </c>
      <c r="S64" s="26">
        <f>(I64-R64)/3</f>
        <v>8891.9233333333341</v>
      </c>
      <c r="T64" s="19">
        <f>(R64-S64)/S64*100</f>
        <v>53.466347925476896</v>
      </c>
      <c r="U64" s="35">
        <v>0</v>
      </c>
      <c r="V64" s="22">
        <v>943.15</v>
      </c>
      <c r="W64" s="22">
        <v>976.51</v>
      </c>
      <c r="X64" s="40">
        <f>(W64-V64)/V64*100</f>
        <v>3.5370831787096448</v>
      </c>
      <c r="Y64" s="35">
        <v>5</v>
      </c>
      <c r="Z64" s="47">
        <f>ROUND((G64/4)-(N64+Q64)+U64+Y64,0)</f>
        <v>79</v>
      </c>
      <c r="AA64" s="38">
        <f>Z64/71</f>
        <v>1.1126760563380282</v>
      </c>
      <c r="AB64" s="39" t="s">
        <v>117</v>
      </c>
    </row>
    <row r="65" spans="1:28" ht="22.5" x14ac:dyDescent="0.25">
      <c r="A65" s="3">
        <v>53</v>
      </c>
      <c r="B65" s="4" t="s">
        <v>52</v>
      </c>
      <c r="C65" s="25">
        <v>65</v>
      </c>
      <c r="D65" s="53">
        <v>80</v>
      </c>
      <c r="E65" s="51">
        <v>90</v>
      </c>
      <c r="F65" s="52">
        <v>40</v>
      </c>
      <c r="G65" s="35">
        <f>C65+D65+E65+F65</f>
        <v>275</v>
      </c>
      <c r="H65" s="56">
        <v>42023.01</v>
      </c>
      <c r="I65" s="56">
        <v>42022.53</v>
      </c>
      <c r="J65" s="24">
        <f>H65-I65</f>
        <v>0.48000000000320142</v>
      </c>
      <c r="K65" s="20">
        <v>0.03</v>
      </c>
      <c r="L65" s="21">
        <f>J65-K65</f>
        <v>0.45000000000320139</v>
      </c>
      <c r="M65" s="27">
        <f>L65/H65*100</f>
        <v>1.0708419030507367E-3</v>
      </c>
      <c r="N65" s="36">
        <v>1.0708419030507367E-3</v>
      </c>
      <c r="O65" s="22">
        <v>0</v>
      </c>
      <c r="P65" s="23">
        <f>O65/H65*100</f>
        <v>0</v>
      </c>
      <c r="Q65" s="57">
        <v>0</v>
      </c>
      <c r="R65" s="26">
        <v>14161.039999999997</v>
      </c>
      <c r="S65" s="26">
        <f>(I65-R65)/3</f>
        <v>9287.1633333333339</v>
      </c>
      <c r="T65" s="19">
        <f>(R65-S65)/S65*100</f>
        <v>52.479713037601329</v>
      </c>
      <c r="U65" s="35">
        <v>0</v>
      </c>
      <c r="V65" s="22">
        <v>1245.21</v>
      </c>
      <c r="W65" s="22">
        <v>1090.82</v>
      </c>
      <c r="X65" s="40">
        <f>(W65-V65)/V65*100</f>
        <v>-12.398711863862328</v>
      </c>
      <c r="Y65" s="35">
        <v>5</v>
      </c>
      <c r="Z65" s="47">
        <f>ROUND((G65/4)-(N65+Q65)+U65+Y65,0)</f>
        <v>74</v>
      </c>
      <c r="AA65" s="38">
        <f>Z65/71</f>
        <v>1.0422535211267605</v>
      </c>
      <c r="AB65" s="39" t="s">
        <v>117</v>
      </c>
    </row>
    <row r="66" spans="1:28" ht="22.5" x14ac:dyDescent="0.25">
      <c r="A66" s="3">
        <v>54</v>
      </c>
      <c r="B66" s="58" t="s">
        <v>53</v>
      </c>
      <c r="C66" s="25">
        <v>70</v>
      </c>
      <c r="D66" s="53">
        <v>80</v>
      </c>
      <c r="E66" s="51">
        <v>95</v>
      </c>
      <c r="F66" s="52">
        <v>50</v>
      </c>
      <c r="G66" s="35">
        <f>C66+D66+E66+F66</f>
        <v>295</v>
      </c>
      <c r="H66" s="56">
        <v>16075.2</v>
      </c>
      <c r="I66" s="56">
        <v>16073.75</v>
      </c>
      <c r="J66" s="24">
        <f>H66-I66</f>
        <v>1.4500000000007276</v>
      </c>
      <c r="K66" s="20">
        <v>0.74</v>
      </c>
      <c r="L66" s="21">
        <f>J66-K66</f>
        <v>0.7100000000007276</v>
      </c>
      <c r="M66" s="27">
        <f>L66/H66*100</f>
        <v>4.4167413158201921E-3</v>
      </c>
      <c r="N66" s="36">
        <v>4.4167413158201921E-3</v>
      </c>
      <c r="O66" s="22">
        <v>0</v>
      </c>
      <c r="P66" s="23">
        <f>O66/H66*100</f>
        <v>0</v>
      </c>
      <c r="Q66" s="57">
        <v>0</v>
      </c>
      <c r="R66" s="26">
        <v>4569.5400000000009</v>
      </c>
      <c r="S66" s="26">
        <f>(I66-R66)/3</f>
        <v>3834.7366666666662</v>
      </c>
      <c r="T66" s="19">
        <f>(R66-S66)/S66*100</f>
        <v>19.161767735463837</v>
      </c>
      <c r="U66" s="35">
        <v>10</v>
      </c>
      <c r="V66" s="22">
        <v>291.2</v>
      </c>
      <c r="W66" s="22">
        <v>146.34</v>
      </c>
      <c r="X66" s="40">
        <f>(W66-V66)/V66*100</f>
        <v>-49.745879120879117</v>
      </c>
      <c r="Y66" s="35">
        <v>5</v>
      </c>
      <c r="Z66" s="47">
        <f>ROUND((G66/4)-(N66+Q66)+U66+Y66,0)</f>
        <v>89</v>
      </c>
      <c r="AA66" s="38">
        <f>Z66/71</f>
        <v>1.2535211267605635</v>
      </c>
      <c r="AB66" s="39" t="s">
        <v>124</v>
      </c>
    </row>
    <row r="67" spans="1:28" ht="22.5" x14ac:dyDescent="0.25">
      <c r="A67" s="3">
        <v>55</v>
      </c>
      <c r="B67" s="58" t="s">
        <v>54</v>
      </c>
      <c r="C67" s="25">
        <v>80</v>
      </c>
      <c r="D67" s="53">
        <v>90</v>
      </c>
      <c r="E67" s="53">
        <v>90</v>
      </c>
      <c r="F67" s="53">
        <v>50</v>
      </c>
      <c r="G67" s="35">
        <f>C67+D67+E67+F67</f>
        <v>310</v>
      </c>
      <c r="H67" s="56">
        <v>40912.86</v>
      </c>
      <c r="I67" s="56">
        <v>40877.21</v>
      </c>
      <c r="J67" s="24">
        <f>H67-I67</f>
        <v>35.650000000001455</v>
      </c>
      <c r="K67" s="20">
        <v>0</v>
      </c>
      <c r="L67" s="21">
        <f>J67-K67</f>
        <v>35.650000000001455</v>
      </c>
      <c r="M67" s="27">
        <f>L67/H67*100</f>
        <v>8.7136416275961776E-2</v>
      </c>
      <c r="N67" s="36">
        <v>8.7136416275961776E-2</v>
      </c>
      <c r="O67" s="22">
        <v>0</v>
      </c>
      <c r="P67" s="23">
        <f>O67/H67*100</f>
        <v>0</v>
      </c>
      <c r="Q67" s="57">
        <v>0</v>
      </c>
      <c r="R67" s="26">
        <v>12188.989999999998</v>
      </c>
      <c r="S67" s="26">
        <f>(I67-R67)/3</f>
        <v>9562.74</v>
      </c>
      <c r="T67" s="19">
        <f>(R67-S67)/S67*100</f>
        <v>27.463363011019837</v>
      </c>
      <c r="U67" s="35">
        <v>0</v>
      </c>
      <c r="V67" s="22">
        <v>301.43</v>
      </c>
      <c r="W67" s="22">
        <v>230.07</v>
      </c>
      <c r="X67" s="40">
        <f>(W67-V67)/V67*100</f>
        <v>-23.673821451083175</v>
      </c>
      <c r="Y67" s="35">
        <v>5</v>
      </c>
      <c r="Z67" s="47">
        <f>ROUND((G67/4)-(N67+Q67)+U67+Y67,0)</f>
        <v>82</v>
      </c>
      <c r="AA67" s="38">
        <f>Z67/71</f>
        <v>1.1549295774647887</v>
      </c>
      <c r="AB67" s="39" t="s">
        <v>116</v>
      </c>
    </row>
    <row r="68" spans="1:28" ht="22.5" x14ac:dyDescent="0.25">
      <c r="A68" s="3">
        <v>56</v>
      </c>
      <c r="B68" s="4" t="s">
        <v>76</v>
      </c>
      <c r="C68" s="25">
        <v>80</v>
      </c>
      <c r="D68" s="53">
        <v>90</v>
      </c>
      <c r="E68" s="51">
        <v>90</v>
      </c>
      <c r="F68" s="52">
        <v>45</v>
      </c>
      <c r="G68" s="35">
        <f>C68+D68+E68+F68</f>
        <v>305</v>
      </c>
      <c r="H68" s="56">
        <v>75177.83</v>
      </c>
      <c r="I68" s="56">
        <v>75174.42</v>
      </c>
      <c r="J68" s="24">
        <f>H68-I68</f>
        <v>3.4100000000034925</v>
      </c>
      <c r="K68" s="20">
        <v>0</v>
      </c>
      <c r="L68" s="21">
        <f>J68-K68</f>
        <v>3.4100000000034925</v>
      </c>
      <c r="M68" s="27">
        <f>L68/H68*100</f>
        <v>4.5359117175947919E-3</v>
      </c>
      <c r="N68" s="36">
        <v>4.5359117175947919E-3</v>
      </c>
      <c r="O68" s="22">
        <v>0</v>
      </c>
      <c r="P68" s="23">
        <f>O68/H68*100</f>
        <v>0</v>
      </c>
      <c r="Q68" s="57">
        <v>0</v>
      </c>
      <c r="R68" s="26">
        <v>25506.979999999996</v>
      </c>
      <c r="S68" s="26">
        <f>(I68-R68)/3</f>
        <v>16555.813333333335</v>
      </c>
      <c r="T68" s="19">
        <f>(R68-S68)/S68*100</f>
        <v>54.066607821945276</v>
      </c>
      <c r="U68" s="35">
        <v>0</v>
      </c>
      <c r="V68" s="22">
        <v>787.93</v>
      </c>
      <c r="W68" s="22">
        <v>714.98</v>
      </c>
      <c r="X68" s="40">
        <f>(W68-V68)/V68*100</f>
        <v>-9.2584366631553472</v>
      </c>
      <c r="Y68" s="35">
        <v>5</v>
      </c>
      <c r="Z68" s="47">
        <f>ROUND((G68/4)-(N68+Q68)+U68+Y68,0)</f>
        <v>81</v>
      </c>
      <c r="AA68" s="38">
        <f>Z68/71</f>
        <v>1.1408450704225352</v>
      </c>
      <c r="AB68" s="39" t="s">
        <v>116</v>
      </c>
    </row>
    <row r="69" spans="1:28" ht="22.5" x14ac:dyDescent="0.25">
      <c r="A69" s="3">
        <v>57</v>
      </c>
      <c r="B69" s="4" t="s">
        <v>55</v>
      </c>
      <c r="C69" s="25">
        <v>80</v>
      </c>
      <c r="D69" s="53">
        <v>80</v>
      </c>
      <c r="E69" s="51">
        <v>95</v>
      </c>
      <c r="F69" s="52">
        <v>50</v>
      </c>
      <c r="G69" s="35">
        <f>C69+D69+E69+F69</f>
        <v>305</v>
      </c>
      <c r="H69" s="56">
        <v>19051.91</v>
      </c>
      <c r="I69" s="56">
        <v>18938.16</v>
      </c>
      <c r="J69" s="24">
        <f>H69-I69</f>
        <v>113.75</v>
      </c>
      <c r="K69" s="20">
        <v>0</v>
      </c>
      <c r="L69" s="21">
        <f>J69-K69</f>
        <v>113.75</v>
      </c>
      <c r="M69" s="27">
        <f>L69/H69*100</f>
        <v>0.59705299888567598</v>
      </c>
      <c r="N69" s="36">
        <v>0.59705299888567598</v>
      </c>
      <c r="O69" s="22">
        <v>0</v>
      </c>
      <c r="P69" s="23">
        <f>O69/H69*100</f>
        <v>0</v>
      </c>
      <c r="Q69" s="57">
        <v>0</v>
      </c>
      <c r="R69" s="26">
        <v>5481.76</v>
      </c>
      <c r="S69" s="26">
        <f>(I69-R69)/3</f>
        <v>4485.4666666666662</v>
      </c>
      <c r="T69" s="19">
        <f>(R69-S69)/S69*100</f>
        <v>22.211587051514535</v>
      </c>
      <c r="U69" s="35">
        <v>10</v>
      </c>
      <c r="V69" s="22">
        <v>82.3</v>
      </c>
      <c r="W69" s="22">
        <v>164.83</v>
      </c>
      <c r="X69" s="40">
        <f>(W69-V69)/V69*100</f>
        <v>100.2794653705954</v>
      </c>
      <c r="Y69" s="35">
        <v>0</v>
      </c>
      <c r="Z69" s="47">
        <f>ROUND((G69/4)-(N69+Q69)+U69+Y69,0)</f>
        <v>86</v>
      </c>
      <c r="AA69" s="38">
        <f>Z69/71</f>
        <v>1.2112676056338028</v>
      </c>
      <c r="AB69" s="39" t="s">
        <v>124</v>
      </c>
    </row>
    <row r="70" spans="1:28" ht="22.5" x14ac:dyDescent="0.25">
      <c r="A70" s="3">
        <v>58</v>
      </c>
      <c r="B70" s="71" t="s">
        <v>78</v>
      </c>
      <c r="C70" s="60">
        <v>70</v>
      </c>
      <c r="D70" s="61">
        <v>55</v>
      </c>
      <c r="E70" s="61">
        <v>75</v>
      </c>
      <c r="F70" s="61">
        <v>50</v>
      </c>
      <c r="G70" s="62">
        <f>C70+D70+E70+F70</f>
        <v>250</v>
      </c>
      <c r="H70" s="56">
        <v>39299.17</v>
      </c>
      <c r="I70" s="56">
        <v>39278.67</v>
      </c>
      <c r="J70" s="63">
        <f>H70-I70</f>
        <v>20.5</v>
      </c>
      <c r="K70" s="63">
        <v>0</v>
      </c>
      <c r="L70" s="64">
        <f>J70-K70</f>
        <v>20.5</v>
      </c>
      <c r="M70" s="65">
        <f>L70/H70*100</f>
        <v>5.2163951554193136E-2</v>
      </c>
      <c r="N70" s="66">
        <v>5.2163951554193136E-2</v>
      </c>
      <c r="O70" s="64">
        <v>0</v>
      </c>
      <c r="P70" s="67">
        <f>O70/H70*100</f>
        <v>0</v>
      </c>
      <c r="Q70" s="68">
        <v>0</v>
      </c>
      <c r="R70" s="63">
        <v>11752.559999999998</v>
      </c>
      <c r="S70" s="63">
        <f>(I70-R70)/3</f>
        <v>9175.3700000000008</v>
      </c>
      <c r="T70" s="69">
        <f>(R70-S70)/S70*100</f>
        <v>28.088131595783022</v>
      </c>
      <c r="U70" s="62">
        <v>0</v>
      </c>
      <c r="V70" s="64">
        <v>848.85</v>
      </c>
      <c r="W70" s="64">
        <v>876.35</v>
      </c>
      <c r="X70" s="68">
        <f>(W70-V70)/V70*100</f>
        <v>3.2396772103434057</v>
      </c>
      <c r="Y70" s="62">
        <v>5</v>
      </c>
      <c r="Z70" s="62">
        <f>ROUND((G70/4)-(N70+Q70)+U70+Y70,0)</f>
        <v>67</v>
      </c>
      <c r="AA70" s="69">
        <f>Z70/71</f>
        <v>0.94366197183098588</v>
      </c>
      <c r="AB70" s="70" t="s">
        <v>118</v>
      </c>
    </row>
    <row r="71" spans="1:28" ht="22.5" x14ac:dyDescent="0.25">
      <c r="A71" s="3">
        <v>59</v>
      </c>
      <c r="B71" s="4" t="s">
        <v>77</v>
      </c>
      <c r="C71" s="25">
        <v>80</v>
      </c>
      <c r="D71" s="53">
        <v>95</v>
      </c>
      <c r="E71" s="51">
        <v>95</v>
      </c>
      <c r="F71" s="52">
        <v>50</v>
      </c>
      <c r="G71" s="35">
        <f>C71+D71+E71+F71</f>
        <v>320</v>
      </c>
      <c r="H71" s="56">
        <v>79866.64</v>
      </c>
      <c r="I71" s="56">
        <v>79866.58</v>
      </c>
      <c r="J71" s="24">
        <f>H71-I71</f>
        <v>5.9999999997671694E-2</v>
      </c>
      <c r="K71" s="20">
        <v>0</v>
      </c>
      <c r="L71" s="21">
        <f>J71-K71</f>
        <v>5.9999999997671694E-2</v>
      </c>
      <c r="M71" s="27">
        <f>L71/H71*100</f>
        <v>7.5125233761770489E-5</v>
      </c>
      <c r="N71" s="36">
        <v>7.5125233761770489E-5</v>
      </c>
      <c r="O71" s="22">
        <v>11.4</v>
      </c>
      <c r="P71" s="23">
        <f>O71/H71*100</f>
        <v>1.4273794415290289E-2</v>
      </c>
      <c r="Q71" s="57">
        <v>0</v>
      </c>
      <c r="R71" s="26">
        <v>23814.65</v>
      </c>
      <c r="S71" s="26">
        <f>(I71-R71)/3</f>
        <v>18683.976666666666</v>
      </c>
      <c r="T71" s="19">
        <f>(R71-S71)/S71*100</f>
        <v>27.460285488831531</v>
      </c>
      <c r="U71" s="35">
        <v>0</v>
      </c>
      <c r="V71" s="22">
        <v>1010.88</v>
      </c>
      <c r="W71" s="22">
        <v>925.9</v>
      </c>
      <c r="X71" s="40">
        <f>(W71-V71)/V71*100</f>
        <v>-8.4065368787591019</v>
      </c>
      <c r="Y71" s="35">
        <v>5</v>
      </c>
      <c r="Z71" s="47">
        <f>ROUND((G71/4)-(N71+Q71)+U71+Y71,0)</f>
        <v>85</v>
      </c>
      <c r="AA71" s="38">
        <f>Z71/71</f>
        <v>1.1971830985915493</v>
      </c>
      <c r="AB71" s="39" t="s">
        <v>116</v>
      </c>
    </row>
    <row r="72" spans="1:28" ht="22.5" x14ac:dyDescent="0.25">
      <c r="A72" s="3">
        <v>60</v>
      </c>
      <c r="B72" s="4" t="s">
        <v>56</v>
      </c>
      <c r="C72" s="25">
        <v>70</v>
      </c>
      <c r="D72" s="53">
        <v>80</v>
      </c>
      <c r="E72" s="51">
        <v>95</v>
      </c>
      <c r="F72" s="52">
        <v>50</v>
      </c>
      <c r="G72" s="35">
        <f>C72+D72+E72+F72</f>
        <v>295</v>
      </c>
      <c r="H72" s="56">
        <v>16774.490000000002</v>
      </c>
      <c r="I72" s="56">
        <v>16754.310000000001</v>
      </c>
      <c r="J72" s="24">
        <f>H72-I72</f>
        <v>20.180000000000291</v>
      </c>
      <c r="K72" s="20">
        <v>0</v>
      </c>
      <c r="L72" s="21">
        <f>J72-K72</f>
        <v>20.180000000000291</v>
      </c>
      <c r="M72" s="27">
        <f>L72/H72*100</f>
        <v>0.12030172005229542</v>
      </c>
      <c r="N72" s="36">
        <v>0.12030172005229542</v>
      </c>
      <c r="O72" s="22">
        <v>5.88</v>
      </c>
      <c r="P72" s="23">
        <f>O72/H72*100</f>
        <v>3.505322665547507E-2</v>
      </c>
      <c r="Q72" s="57">
        <v>0</v>
      </c>
      <c r="R72" s="26">
        <v>5329.6600000000017</v>
      </c>
      <c r="S72" s="26">
        <f>(I72-R72)/3</f>
        <v>3808.2166666666667</v>
      </c>
      <c r="T72" s="19">
        <f>(R72-S72)/S72*100</f>
        <v>39.951595891340261</v>
      </c>
      <c r="U72" s="35">
        <v>0</v>
      </c>
      <c r="V72" s="22">
        <v>668.04</v>
      </c>
      <c r="W72" s="22">
        <v>576.32000000000005</v>
      </c>
      <c r="X72" s="40">
        <f>(W72-V72)/V72*100</f>
        <v>-13.729716783426129</v>
      </c>
      <c r="Y72" s="35">
        <v>5</v>
      </c>
      <c r="Z72" s="47">
        <f>ROUND((G72/4)-(N72+Q72)+U72+Y72,0)</f>
        <v>79</v>
      </c>
      <c r="AA72" s="38">
        <f>Z72/71</f>
        <v>1.1126760563380282</v>
      </c>
      <c r="AB72" s="39" t="s">
        <v>117</v>
      </c>
    </row>
    <row r="73" spans="1:28" ht="22.5" x14ac:dyDescent="0.25">
      <c r="A73" s="3">
        <v>61</v>
      </c>
      <c r="B73" s="4" t="s">
        <v>57</v>
      </c>
      <c r="C73" s="25">
        <v>70</v>
      </c>
      <c r="D73" s="53">
        <v>80</v>
      </c>
      <c r="E73" s="51">
        <v>90</v>
      </c>
      <c r="F73" s="52">
        <v>50</v>
      </c>
      <c r="G73" s="35">
        <f>C73+D73+E73+F73</f>
        <v>290</v>
      </c>
      <c r="H73" s="56">
        <v>16904.7</v>
      </c>
      <c r="I73" s="56">
        <v>16904.099999999999</v>
      </c>
      <c r="J73" s="24">
        <f>H73-I73</f>
        <v>0.60000000000218279</v>
      </c>
      <c r="K73" s="20">
        <v>0</v>
      </c>
      <c r="L73" s="21">
        <f>J73-K73</f>
        <v>0.60000000000218279</v>
      </c>
      <c r="M73" s="27">
        <f>L73/H73*100</f>
        <v>3.5493087721295423E-3</v>
      </c>
      <c r="N73" s="36">
        <v>3.5493087721295423E-3</v>
      </c>
      <c r="O73" s="22">
        <v>0</v>
      </c>
      <c r="P73" s="23">
        <f>O73/H73*100</f>
        <v>0</v>
      </c>
      <c r="Q73" s="57">
        <v>0</v>
      </c>
      <c r="R73" s="26">
        <v>5112.119999999999</v>
      </c>
      <c r="S73" s="26">
        <f>(I73-R73)/3</f>
        <v>3930.66</v>
      </c>
      <c r="T73" s="19">
        <f>(R73-S73)/S73*100</f>
        <v>30.057547587428047</v>
      </c>
      <c r="U73" s="35">
        <v>0</v>
      </c>
      <c r="V73" s="22">
        <v>25.82</v>
      </c>
      <c r="W73" s="22">
        <v>36.36</v>
      </c>
      <c r="X73" s="40">
        <f>(W73-V73)/V73*100</f>
        <v>40.821068938807123</v>
      </c>
      <c r="Y73" s="35">
        <v>0</v>
      </c>
      <c r="Z73" s="47">
        <f>ROUND((G73/4)-(N73+Q73)+U73+Y73,0)</f>
        <v>72</v>
      </c>
      <c r="AA73" s="38">
        <f>Z73/71</f>
        <v>1.0140845070422535</v>
      </c>
      <c r="AB73" s="39" t="s">
        <v>117</v>
      </c>
    </row>
    <row r="74" spans="1:28" ht="22.5" x14ac:dyDescent="0.25">
      <c r="A74" s="3">
        <v>62</v>
      </c>
      <c r="B74" s="4" t="s">
        <v>58</v>
      </c>
      <c r="C74" s="25">
        <v>70</v>
      </c>
      <c r="D74" s="53">
        <v>95</v>
      </c>
      <c r="E74" s="51">
        <v>95</v>
      </c>
      <c r="F74" s="52">
        <v>50</v>
      </c>
      <c r="G74" s="35">
        <f>C74+D74+E74+F74</f>
        <v>310</v>
      </c>
      <c r="H74" s="56">
        <v>25683.47</v>
      </c>
      <c r="I74" s="56">
        <v>25561.67</v>
      </c>
      <c r="J74" s="24">
        <f>H74-I74</f>
        <v>121.80000000000291</v>
      </c>
      <c r="K74" s="20">
        <v>5.5</v>
      </c>
      <c r="L74" s="21">
        <f>J74-K74</f>
        <v>116.30000000000291</v>
      </c>
      <c r="M74" s="27">
        <f>L74/H74*100</f>
        <v>0.45282043275306216</v>
      </c>
      <c r="N74" s="36">
        <v>0.45282043275306216</v>
      </c>
      <c r="O74" s="22">
        <v>16.47</v>
      </c>
      <c r="P74" s="23">
        <f>O74/H74*100</f>
        <v>6.4126848903205053E-2</v>
      </c>
      <c r="Q74" s="57">
        <v>1</v>
      </c>
      <c r="R74" s="26">
        <v>8342.0899999999965</v>
      </c>
      <c r="S74" s="26">
        <f>(I74-R74)/3</f>
        <v>5739.8600000000006</v>
      </c>
      <c r="T74" s="19">
        <f>(R74-S74)/S74*100</f>
        <v>45.336123180704682</v>
      </c>
      <c r="U74" s="35">
        <v>0</v>
      </c>
      <c r="V74" s="22">
        <v>281.20999999999998</v>
      </c>
      <c r="W74" s="22">
        <v>430.28</v>
      </c>
      <c r="X74" s="40">
        <f>(W74-V74)/V74*100</f>
        <v>53.010205895949646</v>
      </c>
      <c r="Y74" s="35">
        <v>0</v>
      </c>
      <c r="Z74" s="47">
        <f>ROUND((G74/4)-(N74+Q74)+U74+Y74,0)</f>
        <v>76</v>
      </c>
      <c r="AA74" s="38">
        <f>Z74/71</f>
        <v>1.0704225352112675</v>
      </c>
      <c r="AB74" s="39" t="s">
        <v>117</v>
      </c>
    </row>
    <row r="75" spans="1:28" ht="22.5" x14ac:dyDescent="0.25">
      <c r="A75" s="3">
        <v>63</v>
      </c>
      <c r="B75" s="4" t="s">
        <v>59</v>
      </c>
      <c r="C75" s="25">
        <v>70</v>
      </c>
      <c r="D75" s="53">
        <v>80</v>
      </c>
      <c r="E75" s="51">
        <v>95</v>
      </c>
      <c r="F75" s="52">
        <v>50</v>
      </c>
      <c r="G75" s="35">
        <f>C75+D75+E75+F75</f>
        <v>295</v>
      </c>
      <c r="H75" s="56">
        <v>22011.91</v>
      </c>
      <c r="I75" s="56">
        <v>21999.65</v>
      </c>
      <c r="J75" s="24">
        <f>H75-I75</f>
        <v>12.259999999998399</v>
      </c>
      <c r="K75" s="20">
        <v>0.22</v>
      </c>
      <c r="L75" s="21">
        <f>J75-K75</f>
        <v>12.039999999998399</v>
      </c>
      <c r="M75" s="27">
        <f>L75/H75*100</f>
        <v>5.4697661402388069E-2</v>
      </c>
      <c r="N75" s="36">
        <v>5.4697661402388069E-2</v>
      </c>
      <c r="O75" s="22">
        <v>0</v>
      </c>
      <c r="P75" s="23">
        <f>O75/H75*100</f>
        <v>0</v>
      </c>
      <c r="Q75" s="57">
        <v>0</v>
      </c>
      <c r="R75" s="26">
        <v>7575.9200000000019</v>
      </c>
      <c r="S75" s="26">
        <f>(I75-R75)/3</f>
        <v>4807.91</v>
      </c>
      <c r="T75" s="19">
        <f>(R75-S75)/S75*100</f>
        <v>57.572001139788433</v>
      </c>
      <c r="U75" s="35">
        <v>0</v>
      </c>
      <c r="V75" s="22">
        <v>107.04</v>
      </c>
      <c r="W75" s="22">
        <v>56.36</v>
      </c>
      <c r="X75" s="40">
        <f>(W75-V75)/V75*100</f>
        <v>-47.346786248131544</v>
      </c>
      <c r="Y75" s="35">
        <v>5</v>
      </c>
      <c r="Z75" s="47">
        <f>ROUND((G75/4)-(N75+Q75)+U75+Y75,0)</f>
        <v>79</v>
      </c>
      <c r="AA75" s="38">
        <f>Z75/71</f>
        <v>1.1126760563380282</v>
      </c>
      <c r="AB75" s="39" t="s">
        <v>117</v>
      </c>
    </row>
    <row r="76" spans="1:28" ht="22.5" x14ac:dyDescent="0.25">
      <c r="A76" s="3">
        <v>64</v>
      </c>
      <c r="B76" s="4" t="s">
        <v>60</v>
      </c>
      <c r="C76" s="25">
        <v>80</v>
      </c>
      <c r="D76" s="53">
        <v>80</v>
      </c>
      <c r="E76" s="51">
        <v>90</v>
      </c>
      <c r="F76" s="52">
        <v>50</v>
      </c>
      <c r="G76" s="35">
        <f>C76+D76+E76+F76</f>
        <v>300</v>
      </c>
      <c r="H76" s="56">
        <v>22925.31</v>
      </c>
      <c r="I76" s="56">
        <v>22864.959999999999</v>
      </c>
      <c r="J76" s="24">
        <f>H76-I76</f>
        <v>60.350000000002183</v>
      </c>
      <c r="K76" s="20">
        <v>0.76</v>
      </c>
      <c r="L76" s="21">
        <f>J76-K76</f>
        <v>59.590000000002185</v>
      </c>
      <c r="M76" s="27">
        <f>L76/H76*100</f>
        <v>0.25993105436743136</v>
      </c>
      <c r="N76" s="36">
        <v>0.25993105436743136</v>
      </c>
      <c r="O76" s="22">
        <v>38.729999999999997</v>
      </c>
      <c r="P76" s="23">
        <f>O76/H76*100</f>
        <v>0.16893991836969705</v>
      </c>
      <c r="Q76" s="57">
        <v>2</v>
      </c>
      <c r="R76" s="26">
        <v>6796.07</v>
      </c>
      <c r="S76" s="26">
        <f>(I76-R76)/3</f>
        <v>5356.2966666666662</v>
      </c>
      <c r="T76" s="19">
        <f>(R76-S76)/S76*100</f>
        <v>26.880014736549953</v>
      </c>
      <c r="U76" s="35">
        <v>0</v>
      </c>
      <c r="V76" s="22">
        <v>61.7</v>
      </c>
      <c r="W76" s="22">
        <v>38.93</v>
      </c>
      <c r="X76" s="40">
        <f>(W76-V76)/V76*100</f>
        <v>-36.904376012965969</v>
      </c>
      <c r="Y76" s="35">
        <v>5</v>
      </c>
      <c r="Z76" s="47">
        <f>ROUND((G76/4)-(N76+Q76)+U76+Y76,0)</f>
        <v>78</v>
      </c>
      <c r="AA76" s="38">
        <f>Z76/71</f>
        <v>1.0985915492957747</v>
      </c>
      <c r="AB76" s="39" t="s">
        <v>117</v>
      </c>
    </row>
    <row r="77" spans="1:28" ht="67.5" x14ac:dyDescent="0.25">
      <c r="A77" s="3">
        <v>65</v>
      </c>
      <c r="B77" s="4" t="s">
        <v>61</v>
      </c>
      <c r="C77" s="25">
        <v>70</v>
      </c>
      <c r="D77" s="53">
        <v>95</v>
      </c>
      <c r="E77" s="51">
        <v>95</v>
      </c>
      <c r="F77" s="52">
        <v>50</v>
      </c>
      <c r="G77" s="35">
        <f>C77+D77+E77+F77</f>
        <v>310</v>
      </c>
      <c r="H77" s="56">
        <v>71750.89</v>
      </c>
      <c r="I77" s="56">
        <v>71419.91</v>
      </c>
      <c r="J77" s="24">
        <f>H77-I77</f>
        <v>330.97999999999593</v>
      </c>
      <c r="K77" s="20">
        <v>6.55</v>
      </c>
      <c r="L77" s="21">
        <f>J77-K77</f>
        <v>324.42999999999591</v>
      </c>
      <c r="M77" s="27">
        <f>L77/H77*100</f>
        <v>0.45216163869186282</v>
      </c>
      <c r="N77" s="36">
        <v>0.45216163869186282</v>
      </c>
      <c r="O77" s="22">
        <v>4.38</v>
      </c>
      <c r="P77" s="23">
        <f>O77/H77*100</f>
        <v>6.1044538959725801E-3</v>
      </c>
      <c r="Q77" s="57">
        <v>0</v>
      </c>
      <c r="R77" s="26">
        <v>22982.510000000002</v>
      </c>
      <c r="S77" s="26">
        <f>(I77-R77)/3</f>
        <v>16145.800000000001</v>
      </c>
      <c r="T77" s="19">
        <f>(R77-S77)/S77*100</f>
        <v>42.343581612555589</v>
      </c>
      <c r="U77" s="35">
        <v>0</v>
      </c>
      <c r="V77" s="22">
        <v>2109.06</v>
      </c>
      <c r="W77" s="22">
        <v>900.96</v>
      </c>
      <c r="X77" s="40">
        <f>(W77-V77)/V77*100</f>
        <v>-57.28144291769793</v>
      </c>
      <c r="Y77" s="35">
        <v>5</v>
      </c>
      <c r="Z77" s="47">
        <f>ROUND((G77/4)-(N77+Q77)+U77+Y77,0)</f>
        <v>82</v>
      </c>
      <c r="AA77" s="38">
        <f>Z77/71</f>
        <v>1.1549295774647887</v>
      </c>
      <c r="AB77" s="39" t="s">
        <v>116</v>
      </c>
    </row>
    <row r="78" spans="1:28" ht="22.5" x14ac:dyDescent="0.25">
      <c r="A78" s="3">
        <v>66</v>
      </c>
      <c r="B78" s="4" t="s">
        <v>62</v>
      </c>
      <c r="C78" s="25">
        <v>80</v>
      </c>
      <c r="D78" s="53">
        <v>80</v>
      </c>
      <c r="E78" s="53">
        <v>95</v>
      </c>
      <c r="F78" s="53">
        <v>50</v>
      </c>
      <c r="G78" s="35">
        <f>C78+D78+E78+F78</f>
        <v>305</v>
      </c>
      <c r="H78" s="56">
        <v>21483.279999999999</v>
      </c>
      <c r="I78" s="56">
        <v>21432.81</v>
      </c>
      <c r="J78" s="24">
        <f>H78-I78</f>
        <v>50.469999999997526</v>
      </c>
      <c r="K78" s="20">
        <v>1</v>
      </c>
      <c r="L78" s="21">
        <f>J78-K78</f>
        <v>49.469999999997526</v>
      </c>
      <c r="M78" s="27">
        <f>L78/H78*100</f>
        <v>0.23027209997727316</v>
      </c>
      <c r="N78" s="36">
        <v>0.23027209997727316</v>
      </c>
      <c r="O78" s="22">
        <v>0</v>
      </c>
      <c r="P78" s="23">
        <f>O78/H78*100</f>
        <v>0</v>
      </c>
      <c r="Q78" s="57">
        <v>0</v>
      </c>
      <c r="R78" s="26">
        <v>6846.0000000000018</v>
      </c>
      <c r="S78" s="26">
        <f>(I78-R78)/3</f>
        <v>4862.2699999999995</v>
      </c>
      <c r="T78" s="19">
        <f>(R78-S78)/S78*100</f>
        <v>40.798433653417078</v>
      </c>
      <c r="U78" s="35">
        <v>0</v>
      </c>
      <c r="V78" s="22">
        <v>502.93</v>
      </c>
      <c r="W78" s="22">
        <v>340.07</v>
      </c>
      <c r="X78" s="40">
        <f>(W78-V78)/V78*100</f>
        <v>-32.382240073171218</v>
      </c>
      <c r="Y78" s="35">
        <v>5</v>
      </c>
      <c r="Z78" s="47">
        <f>ROUND((G78/4)-(N78+Q78)+U78+Y78,0)</f>
        <v>81</v>
      </c>
      <c r="AA78" s="38">
        <f>Z78/71</f>
        <v>1.1408450704225352</v>
      </c>
      <c r="AB78" s="39" t="s">
        <v>116</v>
      </c>
    </row>
    <row r="79" spans="1:28" ht="22.5" x14ac:dyDescent="0.25">
      <c r="A79" s="3">
        <v>67</v>
      </c>
      <c r="B79" s="4" t="s">
        <v>63</v>
      </c>
      <c r="C79" s="25">
        <v>80</v>
      </c>
      <c r="D79" s="53">
        <v>95</v>
      </c>
      <c r="E79" s="51">
        <v>95</v>
      </c>
      <c r="F79" s="52">
        <v>50</v>
      </c>
      <c r="G79" s="35">
        <f>C79+D79+E79+F79</f>
        <v>320</v>
      </c>
      <c r="H79" s="56">
        <v>14553.42</v>
      </c>
      <c r="I79" s="56">
        <v>14525.14</v>
      </c>
      <c r="J79" s="24">
        <f>H79-I79</f>
        <v>28.280000000000655</v>
      </c>
      <c r="K79" s="20">
        <v>0.11</v>
      </c>
      <c r="L79" s="21">
        <f>J79-K79</f>
        <v>28.170000000000655</v>
      </c>
      <c r="M79" s="27">
        <f>L79/H79*100</f>
        <v>0.19356275019892683</v>
      </c>
      <c r="N79" s="36">
        <v>0.19356275019892683</v>
      </c>
      <c r="O79" s="22">
        <v>0</v>
      </c>
      <c r="P79" s="23">
        <f>O79/H79*100</f>
        <v>0</v>
      </c>
      <c r="Q79" s="57">
        <v>0</v>
      </c>
      <c r="R79" s="26">
        <v>4692.74</v>
      </c>
      <c r="S79" s="26">
        <f>(I79-R79)/3</f>
        <v>3277.4666666666667</v>
      </c>
      <c r="T79" s="19">
        <f>(R79-S79)/S79*100</f>
        <v>43.181929132256613</v>
      </c>
      <c r="U79" s="35">
        <v>0</v>
      </c>
      <c r="V79" s="22">
        <v>145.47999999999999</v>
      </c>
      <c r="W79" s="22">
        <v>141.88</v>
      </c>
      <c r="X79" s="40">
        <f>(W79-V79)/V79*100</f>
        <v>-2.474566950783609</v>
      </c>
      <c r="Y79" s="35">
        <v>5</v>
      </c>
      <c r="Z79" s="47">
        <f>ROUND((G79/4)-(N79+Q79)+U79+Y79,0)</f>
        <v>85</v>
      </c>
      <c r="AA79" s="38">
        <f>Z79/71</f>
        <v>1.1971830985915493</v>
      </c>
      <c r="AB79" s="39" t="s">
        <v>116</v>
      </c>
    </row>
    <row r="80" spans="1:28" ht="22.5" x14ac:dyDescent="0.25">
      <c r="A80" s="3">
        <v>68</v>
      </c>
      <c r="B80" s="4" t="s">
        <v>64</v>
      </c>
      <c r="C80" s="25">
        <v>65</v>
      </c>
      <c r="D80" s="53">
        <v>80</v>
      </c>
      <c r="E80" s="53">
        <v>95</v>
      </c>
      <c r="F80" s="53">
        <v>40</v>
      </c>
      <c r="G80" s="35">
        <f>C80+D80+E80+F80</f>
        <v>280</v>
      </c>
      <c r="H80" s="56">
        <v>44168.15</v>
      </c>
      <c r="I80" s="56">
        <v>44165.56</v>
      </c>
      <c r="J80" s="24">
        <f>H80-I80</f>
        <v>2.5900000000037835</v>
      </c>
      <c r="K80" s="20">
        <v>0.06</v>
      </c>
      <c r="L80" s="21">
        <f>J80-K80</f>
        <v>2.5300000000037834</v>
      </c>
      <c r="M80" s="27">
        <f>L80/H80*100</f>
        <v>5.7281095087835547E-3</v>
      </c>
      <c r="N80" s="36">
        <v>5.7281095087835547E-3</v>
      </c>
      <c r="O80" s="22">
        <v>0</v>
      </c>
      <c r="P80" s="23">
        <f>O80/H80*100</f>
        <v>0</v>
      </c>
      <c r="Q80" s="57">
        <v>0</v>
      </c>
      <c r="R80" s="26">
        <v>12643.71</v>
      </c>
      <c r="S80" s="26">
        <f>(I80-R80)/3</f>
        <v>10507.283333333333</v>
      </c>
      <c r="T80" s="19">
        <f>(R80-S80)/S80*100</f>
        <v>20.332816760437598</v>
      </c>
      <c r="U80" s="35">
        <v>10</v>
      </c>
      <c r="V80" s="22">
        <v>853.05</v>
      </c>
      <c r="W80" s="22">
        <v>658.93</v>
      </c>
      <c r="X80" s="40">
        <f>(W80-V80)/V80*100</f>
        <v>-22.755993200867479</v>
      </c>
      <c r="Y80" s="35">
        <v>5</v>
      </c>
      <c r="Z80" s="47">
        <f>ROUND((G80/4)-(N80+Q80)+U80+Y80,0)</f>
        <v>85</v>
      </c>
      <c r="AA80" s="38">
        <f>Z80/71</f>
        <v>1.1971830985915493</v>
      </c>
      <c r="AB80" s="39" t="s">
        <v>116</v>
      </c>
    </row>
    <row r="81" spans="1:28" ht="22.5" x14ac:dyDescent="0.25">
      <c r="A81" s="3">
        <v>69</v>
      </c>
      <c r="B81" s="4" t="s">
        <v>65</v>
      </c>
      <c r="C81" s="25">
        <v>70</v>
      </c>
      <c r="D81" s="53">
        <v>95</v>
      </c>
      <c r="E81" s="53">
        <v>95</v>
      </c>
      <c r="F81" s="53">
        <v>50</v>
      </c>
      <c r="G81" s="35">
        <f>C81+D81+E81+F81</f>
        <v>310</v>
      </c>
      <c r="H81" s="56">
        <v>13063.85</v>
      </c>
      <c r="I81" s="56">
        <v>12930.61</v>
      </c>
      <c r="J81" s="24">
        <f>H81-I81</f>
        <v>133.23999999999978</v>
      </c>
      <c r="K81" s="20">
        <v>0</v>
      </c>
      <c r="L81" s="21">
        <f>J81-K81</f>
        <v>133.23999999999978</v>
      </c>
      <c r="M81" s="27">
        <f>L81/H81*100</f>
        <v>1.019913731403834</v>
      </c>
      <c r="N81" s="36">
        <v>1.019913731403834</v>
      </c>
      <c r="O81" s="22">
        <v>0</v>
      </c>
      <c r="P81" s="23">
        <f>O81/H81*100</f>
        <v>0</v>
      </c>
      <c r="Q81" s="57">
        <v>0</v>
      </c>
      <c r="R81" s="26">
        <v>4759.170000000001</v>
      </c>
      <c r="S81" s="26">
        <f>(I81-R81)/3</f>
        <v>2723.813333333333</v>
      </c>
      <c r="T81" s="19">
        <f>(R81-S81)/S81*100</f>
        <v>74.724528357303058</v>
      </c>
      <c r="U81" s="35">
        <v>0</v>
      </c>
      <c r="V81" s="22">
        <v>233.93</v>
      </c>
      <c r="W81" s="22">
        <v>174.83</v>
      </c>
      <c r="X81" s="40">
        <f>(W81-V81)/V81*100</f>
        <v>-25.263967853631424</v>
      </c>
      <c r="Y81" s="35">
        <v>5</v>
      </c>
      <c r="Z81" s="47">
        <f>ROUND((G81/4)-(N81+Q81)+U81+Y81,0)</f>
        <v>81</v>
      </c>
      <c r="AA81" s="38">
        <f>Z81/71</f>
        <v>1.1408450704225352</v>
      </c>
      <c r="AB81" s="39" t="s">
        <v>116</v>
      </c>
    </row>
    <row r="82" spans="1:28" ht="22.5" x14ac:dyDescent="0.25">
      <c r="A82" s="3">
        <v>70</v>
      </c>
      <c r="B82" s="4" t="s">
        <v>66</v>
      </c>
      <c r="C82" s="25">
        <v>80</v>
      </c>
      <c r="D82" s="53">
        <v>95</v>
      </c>
      <c r="E82" s="53">
        <v>95</v>
      </c>
      <c r="F82" s="53">
        <v>50</v>
      </c>
      <c r="G82" s="35">
        <f>C82+D82+E82+F82</f>
        <v>320</v>
      </c>
      <c r="H82" s="55">
        <v>16758.05</v>
      </c>
      <c r="I82" s="55">
        <v>16753.5</v>
      </c>
      <c r="J82" s="24">
        <f>H82-I82</f>
        <v>4.5499999999992724</v>
      </c>
      <c r="K82" s="20">
        <v>0</v>
      </c>
      <c r="L82" s="21">
        <f>J82-K82</f>
        <v>4.5499999999992724</v>
      </c>
      <c r="M82" s="27">
        <f>L82/H82*100</f>
        <v>2.7151130352274119E-2</v>
      </c>
      <c r="N82" s="36">
        <v>2.7151130352274119E-2</v>
      </c>
      <c r="O82" s="22">
        <v>0</v>
      </c>
      <c r="P82" s="23">
        <f>O82/H82*100</f>
        <v>0</v>
      </c>
      <c r="Q82" s="57">
        <v>0</v>
      </c>
      <c r="R82" s="26">
        <v>5046.3700000000008</v>
      </c>
      <c r="S82" s="26">
        <f>(I82-R82)/3</f>
        <v>3902.3766666666666</v>
      </c>
      <c r="T82" s="19">
        <f>(R82-S82)/S82*100</f>
        <v>29.315297600692936</v>
      </c>
      <c r="U82" s="35">
        <v>0</v>
      </c>
      <c r="V82" s="22">
        <v>480.22</v>
      </c>
      <c r="W82" s="22">
        <v>216.32</v>
      </c>
      <c r="X82" s="40">
        <f>(W82-V82)/V82*100</f>
        <v>-54.953979426096375</v>
      </c>
      <c r="Y82" s="35">
        <v>5</v>
      </c>
      <c r="Z82" s="47">
        <f>ROUND((G82/4)-(N82+Q82)+U82+Y82,0)</f>
        <v>85</v>
      </c>
      <c r="AA82" s="38">
        <f>Z82/71</f>
        <v>1.1971830985915493</v>
      </c>
      <c r="AB82" s="39" t="s">
        <v>116</v>
      </c>
    </row>
    <row r="83" spans="1:28" ht="22.5" x14ac:dyDescent="0.25">
      <c r="A83" s="3">
        <v>71</v>
      </c>
      <c r="B83" s="4" t="s">
        <v>67</v>
      </c>
      <c r="C83" s="25">
        <v>75</v>
      </c>
      <c r="D83" s="53">
        <v>80</v>
      </c>
      <c r="E83" s="53">
        <v>95</v>
      </c>
      <c r="F83" s="53">
        <v>50</v>
      </c>
      <c r="G83" s="35">
        <f>C83+D83+E83+F83</f>
        <v>300</v>
      </c>
      <c r="H83" s="55">
        <v>19669.580000000002</v>
      </c>
      <c r="I83" s="55">
        <v>19669.38</v>
      </c>
      <c r="J83" s="24">
        <f>H83-I83</f>
        <v>0.2000000000007276</v>
      </c>
      <c r="K83" s="20">
        <v>0.08</v>
      </c>
      <c r="L83" s="21">
        <f>J83-K83</f>
        <v>0.12000000000072759</v>
      </c>
      <c r="M83" s="27">
        <f>L83/H83*100</f>
        <v>6.1007911709720078E-4</v>
      </c>
      <c r="N83" s="36">
        <v>6.1007911709720078E-4</v>
      </c>
      <c r="O83" s="22">
        <v>0</v>
      </c>
      <c r="P83" s="23">
        <f>O83/H83*100</f>
        <v>0</v>
      </c>
      <c r="Q83" s="57">
        <v>0</v>
      </c>
      <c r="R83" s="26">
        <v>6645.4900000000016</v>
      </c>
      <c r="S83" s="26">
        <f>(I83-R83)/3</f>
        <v>4341.2966666666662</v>
      </c>
      <c r="T83" s="19">
        <f>(R83-S83)/S83*100</f>
        <v>53.076154666539779</v>
      </c>
      <c r="U83" s="35">
        <v>0</v>
      </c>
      <c r="V83" s="22">
        <v>327.89</v>
      </c>
      <c r="W83" s="22">
        <v>413.98</v>
      </c>
      <c r="X83" s="40">
        <f>(W83-V83)/V83*100</f>
        <v>26.255756503705523</v>
      </c>
      <c r="Y83" s="35">
        <v>0</v>
      </c>
      <c r="Z83" s="47">
        <f>ROUND((G83/4)-(N83+Q83)+U83+Y83,0)</f>
        <v>75</v>
      </c>
      <c r="AA83" s="38">
        <f>Z83/71</f>
        <v>1.056338028169014</v>
      </c>
      <c r="AB83" s="39" t="s">
        <v>117</v>
      </c>
    </row>
    <row r="84" spans="1:28" x14ac:dyDescent="0.25">
      <c r="A84" s="13"/>
      <c r="B84" s="5"/>
      <c r="C84" s="28"/>
      <c r="D84" s="30"/>
      <c r="E84" s="30"/>
      <c r="F84" s="30"/>
      <c r="G84" s="29"/>
      <c r="H84" s="54"/>
      <c r="I84" s="54"/>
      <c r="J84" s="7"/>
      <c r="K84" s="14"/>
      <c r="L84" s="14"/>
      <c r="M84" s="15"/>
      <c r="N84" s="16"/>
      <c r="O84" s="11"/>
      <c r="P84" s="12"/>
      <c r="Q84" s="17"/>
      <c r="R84" s="17"/>
      <c r="S84" s="17"/>
      <c r="T84" s="17"/>
      <c r="U84" s="17"/>
      <c r="V84" s="17"/>
      <c r="W84" s="17"/>
      <c r="X84" s="17"/>
      <c r="Y84" s="17"/>
      <c r="Z84" s="31"/>
      <c r="AA84" s="6"/>
    </row>
    <row r="85" spans="1:28" x14ac:dyDescent="0.25">
      <c r="A85" s="13"/>
      <c r="B85" s="5"/>
      <c r="C85" s="44"/>
      <c r="D85" s="45"/>
      <c r="E85" s="45"/>
      <c r="F85" s="45"/>
      <c r="G85" s="46"/>
      <c r="H85" s="7"/>
      <c r="I85" s="7"/>
      <c r="J85" s="7"/>
      <c r="K85" s="14"/>
      <c r="L85" s="14"/>
      <c r="M85" s="15"/>
      <c r="N85" s="16"/>
      <c r="O85" s="11"/>
      <c r="P85" s="12"/>
      <c r="Q85" s="17"/>
      <c r="R85" s="17"/>
      <c r="S85" s="17"/>
      <c r="T85" s="17"/>
      <c r="U85" s="17"/>
      <c r="V85" s="17"/>
      <c r="W85" s="17"/>
      <c r="X85" s="17"/>
      <c r="Y85" s="17"/>
      <c r="Z85" s="31"/>
      <c r="AA85" s="6"/>
    </row>
    <row r="86" spans="1:28" x14ac:dyDescent="0.25">
      <c r="A86" s="13"/>
      <c r="B86" s="5"/>
      <c r="C86" s="44"/>
      <c r="D86" s="45"/>
      <c r="E86" s="45"/>
      <c r="F86" s="45"/>
      <c r="G86" s="46"/>
      <c r="H86" s="7"/>
      <c r="I86" s="7"/>
      <c r="J86" s="7"/>
      <c r="K86" s="14"/>
      <c r="L86" s="14"/>
      <c r="M86" s="15"/>
      <c r="N86" s="16"/>
      <c r="O86" s="11"/>
      <c r="P86" s="12"/>
      <c r="Q86" s="17"/>
      <c r="R86" s="17"/>
      <c r="S86" s="17"/>
      <c r="T86" s="17"/>
      <c r="U86" s="17"/>
      <c r="V86" s="17"/>
      <c r="W86" s="17"/>
      <c r="X86" s="17"/>
      <c r="Y86" s="17"/>
      <c r="Z86" s="31"/>
      <c r="AA86" s="6"/>
    </row>
    <row r="87" spans="1:28" x14ac:dyDescent="0.25">
      <c r="A87" s="13"/>
      <c r="B87" s="5"/>
      <c r="C87" s="44"/>
      <c r="D87" s="45"/>
      <c r="E87" s="45"/>
      <c r="F87" s="45"/>
      <c r="G87" s="46"/>
      <c r="H87" s="7"/>
      <c r="I87" s="7"/>
      <c r="J87" s="7"/>
      <c r="K87" s="14"/>
      <c r="L87" s="14"/>
      <c r="M87" s="15"/>
      <c r="N87" s="16"/>
      <c r="O87" s="11"/>
      <c r="P87" s="12"/>
      <c r="Q87" s="17"/>
      <c r="R87" s="17"/>
      <c r="S87" s="17"/>
      <c r="T87" s="17"/>
      <c r="U87" s="17"/>
      <c r="V87" s="17"/>
      <c r="W87" s="17"/>
      <c r="X87" s="17"/>
      <c r="Y87" s="17"/>
      <c r="Z87" s="31"/>
      <c r="AA87" s="6"/>
    </row>
    <row r="88" spans="1:28" x14ac:dyDescent="0.25">
      <c r="B88" s="5"/>
      <c r="C88" s="6"/>
      <c r="D88" s="7"/>
      <c r="E88" s="7"/>
      <c r="F88" s="7"/>
      <c r="G88" s="8"/>
      <c r="K88" s="9"/>
      <c r="L88" s="9"/>
      <c r="M88" s="10"/>
      <c r="N88" s="7"/>
      <c r="O88" s="11"/>
      <c r="P88" s="12"/>
      <c r="Q88" s="7"/>
      <c r="R88" s="7"/>
      <c r="S88" s="7"/>
      <c r="T88" s="7"/>
      <c r="Z88" s="6"/>
      <c r="AA88" s="7"/>
    </row>
    <row r="89" spans="1:28" x14ac:dyDescent="0.25">
      <c r="B89" s="5"/>
      <c r="C89" s="6"/>
      <c r="D89" s="7"/>
      <c r="E89" s="7"/>
      <c r="F89" s="7"/>
      <c r="G89" s="8"/>
      <c r="J89" s="7"/>
      <c r="K89" s="7"/>
      <c r="L89" s="7"/>
      <c r="M89" s="10"/>
      <c r="N89" s="7"/>
      <c r="O89" s="11"/>
      <c r="P89" s="12"/>
      <c r="Q89" s="7"/>
      <c r="R89" s="7"/>
      <c r="S89" s="7"/>
      <c r="T89" s="7"/>
      <c r="U89" s="7"/>
      <c r="V89" s="7"/>
      <c r="W89" s="7"/>
      <c r="X89" s="7"/>
      <c r="Y89" s="7"/>
      <c r="AA89" s="7"/>
    </row>
    <row r="90" spans="1:28" s="32" customFormat="1" ht="20.45" customHeight="1" x14ac:dyDescent="0.3">
      <c r="B90" s="41"/>
      <c r="C90" s="41" t="s">
        <v>107</v>
      </c>
      <c r="D90" s="41"/>
      <c r="E90" s="41"/>
      <c r="F90" s="41"/>
      <c r="G90" s="41"/>
      <c r="H90" s="41"/>
      <c r="I90" s="41"/>
      <c r="J90" s="41"/>
      <c r="K90" s="42"/>
      <c r="L90" s="42"/>
      <c r="M90" s="42"/>
      <c r="N90" s="42"/>
      <c r="O90" s="42"/>
      <c r="Q90" s="33" t="s">
        <v>87</v>
      </c>
      <c r="R90" s="43"/>
      <c r="T90" s="33"/>
      <c r="U90" s="34"/>
    </row>
  </sheetData>
  <sortState ref="A13:AB83">
    <sortCondition ref="A13"/>
  </sortState>
  <mergeCells count="30">
    <mergeCell ref="A6:AB6"/>
    <mergeCell ref="Y9:Y11"/>
    <mergeCell ref="K9:K11"/>
    <mergeCell ref="L9:L11"/>
    <mergeCell ref="M9:M11"/>
    <mergeCell ref="N9:N11"/>
    <mergeCell ref="O9:O11"/>
    <mergeCell ref="I9:I11"/>
    <mergeCell ref="E9:E11"/>
    <mergeCell ref="V9:V11"/>
    <mergeCell ref="W9:W11"/>
    <mergeCell ref="X9:X11"/>
    <mergeCell ref="H9:H11"/>
    <mergeCell ref="A7:AB7"/>
    <mergeCell ref="T9:T11"/>
    <mergeCell ref="AB9:AB11"/>
    <mergeCell ref="A9:A11"/>
    <mergeCell ref="B9:B11"/>
    <mergeCell ref="D9:D11"/>
    <mergeCell ref="C9:C11"/>
    <mergeCell ref="F9:F11"/>
    <mergeCell ref="AA9:AA11"/>
    <mergeCell ref="G9:G11"/>
    <mergeCell ref="J9:J11"/>
    <mergeCell ref="Z9:Z11"/>
    <mergeCell ref="R9:R11"/>
    <mergeCell ref="S9:S11"/>
    <mergeCell ref="U9:U11"/>
    <mergeCell ref="P9:P11"/>
    <mergeCell ref="Q9:Q11"/>
  </mergeCells>
  <pageMargins left="0.52" right="0.31496062992125984" top="0.43049999999999999" bottom="0.23" header="0.31496062992125984" footer="0.22"/>
  <pageSetup paperSize="9" scale="40" fitToWidth="0" fitToHeight="0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Горкаева Елена Андреевна</cp:lastModifiedBy>
  <cp:lastPrinted>2016-03-22T12:03:46Z</cp:lastPrinted>
  <dcterms:created xsi:type="dcterms:W3CDTF">2014-03-04T05:14:25Z</dcterms:created>
  <dcterms:modified xsi:type="dcterms:W3CDTF">2017-04-27T11:51:59Z</dcterms:modified>
</cp:coreProperties>
</file>