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5600" windowHeight="10425"/>
  </bookViews>
  <sheets>
    <sheet name="2021 год" sheetId="9" r:id="rId1"/>
  </sheets>
  <definedNames>
    <definedName name="_xlnm._FilterDatabase" localSheetId="0" hidden="1">'2021 год'!$A$11:$AB$78</definedName>
    <definedName name="_xlnm.Print_Area" localSheetId="0">'2021 год'!$A$1:$AK$88</definedName>
  </definedNames>
  <calcPr calcId="152511" refMode="R1C1"/>
</workbook>
</file>

<file path=xl/calcChain.xml><?xml version="1.0" encoding="utf-8"?>
<calcChain xmlns="http://schemas.openxmlformats.org/spreadsheetml/2006/main">
  <c r="S55" i="9" l="1"/>
  <c r="G16" i="9" l="1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15" i="9"/>
  <c r="S73" i="9" l="1"/>
  <c r="O73" i="9"/>
  <c r="P73" i="9" s="1"/>
  <c r="Z73" i="9" s="1"/>
  <c r="AA73" i="9" s="1"/>
  <c r="S27" i="9" l="1"/>
  <c r="O27" i="9"/>
  <c r="P27" i="9" s="1"/>
  <c r="Z27" i="9" s="1"/>
  <c r="AA27" i="9" s="1"/>
  <c r="S78" i="9" l="1"/>
  <c r="O78" i="9"/>
  <c r="P78" i="9" s="1"/>
  <c r="Z78" i="9" s="1"/>
  <c r="AA78" i="9" s="1"/>
  <c r="S77" i="9"/>
  <c r="O77" i="9"/>
  <c r="P77" i="9" s="1"/>
  <c r="Z77" i="9" s="1"/>
  <c r="AA77" i="9" s="1"/>
  <c r="S76" i="9"/>
  <c r="O76" i="9"/>
  <c r="P76" i="9" s="1"/>
  <c r="Z76" i="9" s="1"/>
  <c r="AA76" i="9" s="1"/>
  <c r="S75" i="9"/>
  <c r="O75" i="9"/>
  <c r="P75" i="9" s="1"/>
  <c r="Z75" i="9" s="1"/>
  <c r="AA75" i="9" s="1"/>
  <c r="S74" i="9"/>
  <c r="O74" i="9"/>
  <c r="P74" i="9" s="1"/>
  <c r="Z74" i="9" s="1"/>
  <c r="AA74" i="9" s="1"/>
  <c r="S72" i="9"/>
  <c r="O72" i="9"/>
  <c r="P72" i="9" s="1"/>
  <c r="Z72" i="9" s="1"/>
  <c r="AA72" i="9" s="1"/>
  <c r="S71" i="9"/>
  <c r="O71" i="9"/>
  <c r="P71" i="9" s="1"/>
  <c r="Z71" i="9" s="1"/>
  <c r="AA71" i="9" s="1"/>
  <c r="S70" i="9"/>
  <c r="O70" i="9"/>
  <c r="P70" i="9" s="1"/>
  <c r="Z70" i="9" s="1"/>
  <c r="AA70" i="9" s="1"/>
  <c r="S69" i="9"/>
  <c r="O69" i="9"/>
  <c r="P69" i="9" s="1"/>
  <c r="Z69" i="9" s="1"/>
  <c r="AA69" i="9" s="1"/>
  <c r="S68" i="9"/>
  <c r="O68" i="9"/>
  <c r="P68" i="9" s="1"/>
  <c r="Z68" i="9" s="1"/>
  <c r="AA68" i="9" s="1"/>
  <c r="S67" i="9"/>
  <c r="O67" i="9"/>
  <c r="P67" i="9" s="1"/>
  <c r="Z67" i="9" s="1"/>
  <c r="AA67" i="9" s="1"/>
  <c r="S66" i="9"/>
  <c r="O66" i="9"/>
  <c r="P66" i="9" s="1"/>
  <c r="Z66" i="9" s="1"/>
  <c r="AA66" i="9" s="1"/>
  <c r="S65" i="9"/>
  <c r="O65" i="9"/>
  <c r="P65" i="9" s="1"/>
  <c r="Z65" i="9" s="1"/>
  <c r="AA65" i="9" s="1"/>
  <c r="S64" i="9"/>
  <c r="O64" i="9"/>
  <c r="P64" i="9" s="1"/>
  <c r="Z64" i="9" s="1"/>
  <c r="AA64" i="9" s="1"/>
  <c r="S63" i="9"/>
  <c r="O63" i="9"/>
  <c r="P63" i="9" s="1"/>
  <c r="Z63" i="9" s="1"/>
  <c r="AA63" i="9" s="1"/>
  <c r="S62" i="9"/>
  <c r="O62" i="9"/>
  <c r="P62" i="9" s="1"/>
  <c r="Z62" i="9" s="1"/>
  <c r="AA62" i="9" s="1"/>
  <c r="S61" i="9"/>
  <c r="O61" i="9"/>
  <c r="P61" i="9" s="1"/>
  <c r="Z61" i="9" s="1"/>
  <c r="AA61" i="9" s="1"/>
  <c r="S60" i="9"/>
  <c r="O60" i="9"/>
  <c r="P60" i="9" s="1"/>
  <c r="Z60" i="9" s="1"/>
  <c r="AA60" i="9" s="1"/>
  <c r="S59" i="9"/>
  <c r="O59" i="9"/>
  <c r="P59" i="9" s="1"/>
  <c r="Z59" i="9" s="1"/>
  <c r="AA59" i="9" s="1"/>
  <c r="S58" i="9"/>
  <c r="O58" i="9"/>
  <c r="P58" i="9" s="1"/>
  <c r="Z58" i="9" s="1"/>
  <c r="AA58" i="9" s="1"/>
  <c r="S57" i="9"/>
  <c r="O57" i="9"/>
  <c r="P57" i="9" s="1"/>
  <c r="Z57" i="9" s="1"/>
  <c r="AA57" i="9" s="1"/>
  <c r="S56" i="9"/>
  <c r="O56" i="9"/>
  <c r="P56" i="9" s="1"/>
  <c r="Z56" i="9" s="1"/>
  <c r="AA56" i="9" s="1"/>
  <c r="O55" i="9"/>
  <c r="P55" i="9" s="1"/>
  <c r="Z55" i="9" s="1"/>
  <c r="AA55" i="9" s="1"/>
  <c r="S54" i="9"/>
  <c r="O54" i="9"/>
  <c r="P54" i="9" s="1"/>
  <c r="Z54" i="9" s="1"/>
  <c r="AA54" i="9" s="1"/>
  <c r="S53" i="9"/>
  <c r="O53" i="9"/>
  <c r="P53" i="9" s="1"/>
  <c r="Z53" i="9" s="1"/>
  <c r="AA53" i="9" s="1"/>
  <c r="S52" i="9"/>
  <c r="O52" i="9"/>
  <c r="P52" i="9" s="1"/>
  <c r="S51" i="9"/>
  <c r="O51" i="9"/>
  <c r="P51" i="9" s="1"/>
  <c r="S50" i="9"/>
  <c r="O50" i="9"/>
  <c r="P50" i="9" s="1"/>
  <c r="Z50" i="9" s="1"/>
  <c r="AA50" i="9" s="1"/>
  <c r="O49" i="9"/>
  <c r="P49" i="9" s="1"/>
  <c r="Z49" i="9" s="1"/>
  <c r="AA49" i="9" s="1"/>
  <c r="S48" i="9"/>
  <c r="O48" i="9"/>
  <c r="P48" i="9" s="1"/>
  <c r="Z48" i="9" s="1"/>
  <c r="AA48" i="9" s="1"/>
  <c r="S47" i="9"/>
  <c r="O47" i="9"/>
  <c r="P47" i="9" s="1"/>
  <c r="Z47" i="9" s="1"/>
  <c r="AA47" i="9" s="1"/>
  <c r="S46" i="9"/>
  <c r="O46" i="9"/>
  <c r="P46" i="9" s="1"/>
  <c r="Z46" i="9" s="1"/>
  <c r="AA46" i="9" s="1"/>
  <c r="S45" i="9"/>
  <c r="O45" i="9"/>
  <c r="P45" i="9" s="1"/>
  <c r="Z45" i="9" s="1"/>
  <c r="AA45" i="9" s="1"/>
  <c r="S44" i="9"/>
  <c r="O44" i="9"/>
  <c r="P44" i="9" s="1"/>
  <c r="Z44" i="9" s="1"/>
  <c r="AA44" i="9" s="1"/>
  <c r="S43" i="9"/>
  <c r="O43" i="9"/>
  <c r="P43" i="9" s="1"/>
  <c r="Z43" i="9" s="1"/>
  <c r="AA43" i="9" s="1"/>
  <c r="S42" i="9"/>
  <c r="O42" i="9"/>
  <c r="P42" i="9" s="1"/>
  <c r="Z42" i="9" s="1"/>
  <c r="AA42" i="9" s="1"/>
  <c r="S41" i="9"/>
  <c r="O41" i="9"/>
  <c r="P41" i="9" s="1"/>
  <c r="Z41" i="9" s="1"/>
  <c r="AA41" i="9" s="1"/>
  <c r="S40" i="9"/>
  <c r="O40" i="9"/>
  <c r="P40" i="9" s="1"/>
  <c r="Z40" i="9" s="1"/>
  <c r="AA40" i="9" s="1"/>
  <c r="S39" i="9"/>
  <c r="O39" i="9"/>
  <c r="P39" i="9" s="1"/>
  <c r="Z39" i="9" s="1"/>
  <c r="AA39" i="9" s="1"/>
  <c r="S38" i="9"/>
  <c r="O38" i="9"/>
  <c r="P38" i="9" s="1"/>
  <c r="Z38" i="9" s="1"/>
  <c r="AA38" i="9" s="1"/>
  <c r="S37" i="9"/>
  <c r="O37" i="9"/>
  <c r="P37" i="9" s="1"/>
  <c r="Z37" i="9" s="1"/>
  <c r="AA37" i="9" s="1"/>
  <c r="S36" i="9"/>
  <c r="O36" i="9"/>
  <c r="P36" i="9" s="1"/>
  <c r="Z36" i="9" s="1"/>
  <c r="AA36" i="9" s="1"/>
  <c r="S35" i="9"/>
  <c r="O35" i="9"/>
  <c r="P35" i="9" s="1"/>
  <c r="Z35" i="9" s="1"/>
  <c r="AA35" i="9" s="1"/>
  <c r="S34" i="9"/>
  <c r="O34" i="9"/>
  <c r="P34" i="9" s="1"/>
  <c r="Z34" i="9" s="1"/>
  <c r="AA34" i="9" s="1"/>
  <c r="S33" i="9"/>
  <c r="O33" i="9"/>
  <c r="P33" i="9" s="1"/>
  <c r="Z33" i="9" s="1"/>
  <c r="AA33" i="9" s="1"/>
  <c r="S32" i="9"/>
  <c r="O32" i="9"/>
  <c r="P32" i="9" s="1"/>
  <c r="Z32" i="9" s="1"/>
  <c r="AA32" i="9" s="1"/>
  <c r="S31" i="9"/>
  <c r="O31" i="9"/>
  <c r="P31" i="9" s="1"/>
  <c r="Z31" i="9" s="1"/>
  <c r="AA31" i="9" s="1"/>
  <c r="S30" i="9"/>
  <c r="O30" i="9"/>
  <c r="P30" i="9" s="1"/>
  <c r="Z30" i="9" s="1"/>
  <c r="AA30" i="9" s="1"/>
  <c r="S29" i="9"/>
  <c r="O29" i="9"/>
  <c r="P29" i="9" s="1"/>
  <c r="Z29" i="9" s="1"/>
  <c r="AA29" i="9" s="1"/>
  <c r="S28" i="9"/>
  <c r="O28" i="9"/>
  <c r="P28" i="9" s="1"/>
  <c r="Z28" i="9" s="1"/>
  <c r="AA28" i="9" s="1"/>
  <c r="S26" i="9"/>
  <c r="O26" i="9"/>
  <c r="P26" i="9" s="1"/>
  <c r="Z26" i="9" s="1"/>
  <c r="AA26" i="9" s="1"/>
  <c r="S25" i="9"/>
  <c r="O25" i="9"/>
  <c r="P25" i="9" s="1"/>
  <c r="Z25" i="9" s="1"/>
  <c r="AA25" i="9" s="1"/>
  <c r="S24" i="9"/>
  <c r="O24" i="9"/>
  <c r="P24" i="9" s="1"/>
  <c r="Z24" i="9" s="1"/>
  <c r="AA24" i="9" s="1"/>
  <c r="S23" i="9"/>
  <c r="O23" i="9"/>
  <c r="P23" i="9" s="1"/>
  <c r="Z23" i="9" s="1"/>
  <c r="AA23" i="9" s="1"/>
  <c r="S22" i="9"/>
  <c r="O22" i="9"/>
  <c r="P22" i="9" s="1"/>
  <c r="Z22" i="9" s="1"/>
  <c r="AA22" i="9" s="1"/>
  <c r="S21" i="9"/>
  <c r="O21" i="9"/>
  <c r="P21" i="9" s="1"/>
  <c r="Z21" i="9" s="1"/>
  <c r="AA21" i="9" s="1"/>
  <c r="S20" i="9"/>
  <c r="O20" i="9"/>
  <c r="P20" i="9" s="1"/>
  <c r="Z20" i="9" s="1"/>
  <c r="AA20" i="9" s="1"/>
  <c r="S19" i="9"/>
  <c r="O19" i="9"/>
  <c r="P19" i="9" s="1"/>
  <c r="Z19" i="9" s="1"/>
  <c r="AA19" i="9" s="1"/>
  <c r="S18" i="9"/>
  <c r="O18" i="9"/>
  <c r="P18" i="9" s="1"/>
  <c r="Z18" i="9" s="1"/>
  <c r="AA18" i="9" s="1"/>
  <c r="S17" i="9"/>
  <c r="O17" i="9"/>
  <c r="P17" i="9" s="1"/>
  <c r="Z17" i="9" s="1"/>
  <c r="AA17" i="9" s="1"/>
  <c r="S16" i="9"/>
  <c r="O16" i="9"/>
  <c r="P16" i="9" s="1"/>
  <c r="Z16" i="9" s="1"/>
  <c r="AA16" i="9" s="1"/>
  <c r="S15" i="9"/>
  <c r="O15" i="9"/>
  <c r="P15" i="9" s="1"/>
  <c r="Z15" i="9" s="1"/>
  <c r="AA15" i="9" s="1"/>
  <c r="Z52" i="9" l="1"/>
  <c r="AA52" i="9" s="1"/>
  <c r="Z51" i="9"/>
  <c r="AA51" i="9" s="1"/>
</calcChain>
</file>

<file path=xl/sharedStrings.xml><?xml version="1.0" encoding="utf-8"?>
<sst xmlns="http://schemas.openxmlformats.org/spreadsheetml/2006/main" count="166" uniqueCount="106">
  <si>
    <t>"УТВЕРЖДАЮ"</t>
  </si>
  <si>
    <t>Мониторинг качества финансового менеджмента</t>
  </si>
  <si>
    <t>№№ п/п</t>
  </si>
  <si>
    <t>Наименование территориального органа</t>
  </si>
  <si>
    <t>ОЦЕНКА СРЕДНЕГО УРОВНЯ КАЧЕСТВА ФИНАНСОВОГО МЕНЕДЖМЕНТА</t>
  </si>
  <si>
    <t>Средний объем кассовых расходов за 1 - 3 квартал</t>
  </si>
  <si>
    <t>Кассовый расход в 4 квартале</t>
  </si>
  <si>
    <t>ИТОГОВАЯ ОЦЕНКА В БАЛЛАХ</t>
  </si>
  <si>
    <t>Общее количество баллов за 1 квартал</t>
  </si>
  <si>
    <t>Общее количество баллов за 2 квартал</t>
  </si>
  <si>
    <t>Общее количество баллов за 3 квартал</t>
  </si>
  <si>
    <t>Общее количество баллов за 4 квартал</t>
  </si>
  <si>
    <t>СУММА
 БАЛЛОВ ПО ИТОГАМ 4 КВАРТАЛОВ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</si>
  <si>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</si>
  <si>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</si>
  <si>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Стоимость материальных запасов по состоянию на 1 января года, следующего за отчетным</t>
  </si>
  <si>
    <t>Заместитель руководителя</t>
  </si>
  <si>
    <t>БАЛЛЫ ЗА СУММУ СУДЕБНЫХ ИСКОВ</t>
  </si>
  <si>
    <t>БАЛЛЫ ЗА НАЛИЧИЕ НЕДОСТАЧ И ХИЩЕНИЙ</t>
  </si>
  <si>
    <t>БАЛЛЫ ЗА ТЕМП РОСТА (СНИЖЕНИЯ) ОБЪЕМА МАТЕРИАЛЬ-НЫХ ЗАПАСОВ</t>
  </si>
  <si>
    <t>Темп роста (снижения) объема материаль-ных запасов</t>
  </si>
  <si>
    <t>БАЛЛЫ ЗА ЭФФЕКТИВ-НОСТЬ УПРАВЛЕНИЯ КРЕДИТОРСКОЙ И ДЕБИТОРСКОЙ ЗАДОЛЖЕН-НОСТЬЮ ПО РАСХОДАМ</t>
  </si>
  <si>
    <t>БАЛЛЫ ЗА ФАКТЫ НАРУШЕНИЯ ПОРЯДКА ПРИНЯТИЯ БЮДЖЕТНЫХ ОБЯЗАТЕЛЬСТВ НА ЗАКУПКУ ТОВАРОВ, РАБОТ И УСЛУГ</t>
  </si>
  <si>
    <t>БАЛЛЫ ЗА ФАКТЫ НАРУШЕНИЯ ПОРЯДКА И УСТАНОВЛЕН-НЫХ СРОКОВ УТВЕРЖДЕНИЯ И ВЕДЕНИЯ БЮДЖЕТНЫХ СМЕТ</t>
  </si>
  <si>
    <t>БАЛЛЫ ЗА КАЧЕСТВО УПРАВЛЕНИЯ ДЕБИТОРСКОЙ ЗАДОЛЖЕННОС-ТЬЮ ПО ПЛАТЕЖАМ В БЮДЖЕТ</t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</si>
  <si>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</si>
  <si>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</si>
  <si>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</si>
  <si>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</si>
  <si>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</si>
  <si>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</si>
  <si>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</si>
  <si>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</si>
  <si>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</si>
  <si>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ВОРОНЕЖСКОЙ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</si>
  <si>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ДАЛЬНЕВОСТОЧНОМУ ФО</t>
    </r>
  </si>
  <si>
    <r>
      <rPr>
        <b/>
        <sz val="10"/>
        <rFont val="Times New Roman"/>
        <family val="1"/>
        <charset val="204"/>
      </rPr>
      <t xml:space="preserve">ЕНИСЕЙСКОЕ УПРАВЛЕНИЕ </t>
    </r>
    <r>
      <rPr>
        <sz val="10"/>
        <rFont val="Times New Roman"/>
        <family val="1"/>
        <charset val="204"/>
      </rPr>
      <t>РОСКОМНАДЗОРА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</si>
  <si>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ЗАБАЙКАЛЬСКОМУ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</si>
  <si>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</si>
  <si>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</si>
  <si>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</si>
  <si>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</si>
  <si>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</si>
  <si>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</si>
  <si>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</si>
  <si>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</si>
  <si>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</si>
  <si>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</si>
  <si>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</si>
  <si>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</si>
  <si>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</si>
  <si>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</si>
  <si>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</si>
  <si>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</si>
  <si>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</si>
  <si>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</si>
  <si>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</si>
  <si>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</si>
  <si>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</si>
  <si>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</si>
  <si>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</si>
  <si>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</si>
  <si>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</si>
  <si>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</si>
  <si>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</si>
  <si>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</si>
  <si>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</si>
  <si>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</si>
  <si>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</si>
  <si>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</si>
  <si>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</si>
  <si>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</si>
  <si>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</si>
  <si>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</si>
  <si>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</si>
  <si>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</si>
  <si>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</si>
  <si>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</si>
  <si>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</si>
  <si>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</si>
  <si>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</si>
  <si>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</si>
  <si>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</si>
  <si>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</si>
  <si>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</si>
  <si>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</si>
  <si>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</si>
  <si>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ЯРОСЛАВСКОЙ ОБЛАСТИ </t>
    </r>
  </si>
  <si>
    <t>БАЛЛЫ ЗА РАВНОМЕР-НОСТЬ РАСХОДОВ В ТЕЧЕНИИ ФИНАНСО-ВОГО ГОДА</t>
  </si>
  <si>
    <t>БАЛЛЫ ЗА КОЛИЧЕСТВО ФАКТОВ НАРУШЕНИЯ ПОРЯДКА ФОРМИРОВА-НИЯ И ПРЕД-СТАВЛЕНИЯ ГОДОВОЙ БЮДЖЕТНОЙ ОТЧЕТНОСТИ</t>
  </si>
  <si>
    <t>БАЛЛЫ ЗА ДОЛЮ НЕИСПОЛЬЗО-ВАННЫХ НА КОНЕЦ ГОДА БЮДЖЕТНЫХ АССИГНОВА-НИЙ</t>
  </si>
  <si>
    <t>БАЛЛЫ ЗА КАЧЕСТВО ПОДГОТОВКИ К ПРОВЕДЕНИЮ ВНУТРЕННЕГО ФИНАНСОВО-ГО КОНТРОЛЯ</t>
  </si>
  <si>
    <t>(годовой мониторинг качества финансового менеджмента проводится по состоянию на 1 января года следующего за отчетным)</t>
  </si>
  <si>
    <t>IV</t>
  </si>
  <si>
    <t>I</t>
  </si>
  <si>
    <t>III</t>
  </si>
  <si>
    <t>II</t>
  </si>
  <si>
    <t>И.В. Ильина</t>
  </si>
  <si>
    <t>_____________________ В.В. Логунов</t>
  </si>
  <si>
    <t>Равномерность расходов в течении финансового года</t>
  </si>
  <si>
    <t>Кассовый расход за год</t>
  </si>
  <si>
    <t xml:space="preserve">Начальник Финансово-административного управления </t>
  </si>
  <si>
    <t>"____"                     2022  г.</t>
  </si>
  <si>
    <t>территориальных органов Роскомнадзора за 2021 год</t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</si>
  <si>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</si>
  <si>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t>Рейтинг:                                I - группа                (1,93≤коэфф≤1,50);                     II- группа                               (1,48≤коэфф.≤1,17);                     III- группа                       (1,15≤коэфф.≤0,74);                                         IV- группа                     (коэфф. ≤0,55).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</si>
</sst>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Fill="1"/>
    <xf numFmtId="2" fontId="5" fillId="0" borderId="0" xfId="0" applyNumberFormat="1" applyFont="1" applyFill="1"/>
    <xf numFmtId="0" fontId="6" fillId="0" borderId="0" xfId="0" applyFont="1" applyFill="1" applyAlignment="1">
      <alignment vertical="top" wrapText="1"/>
    </xf>
    <xf numFmtId="0" fontId="5" fillId="0" borderId="4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/>
    <xf numFmtId="0" fontId="5" fillId="0" borderId="7" xfId="0" applyNumberFormat="1" applyFont="1" applyFill="1" applyBorder="1" applyAlignment="1">
      <alignment horizontal="right"/>
    </xf>
    <xf numFmtId="0" fontId="9" fillId="0" borderId="7" xfId="0" applyNumberFormat="1" applyFont="1" applyFill="1" applyBorder="1"/>
    <xf numFmtId="0" fontId="9" fillId="0" borderId="0" xfId="0" applyNumberFormat="1" applyFont="1" applyFill="1" applyBorder="1"/>
    <xf numFmtId="0" fontId="5" fillId="0" borderId="0" xfId="0" applyFont="1" applyFill="1" applyBorder="1"/>
    <xf numFmtId="0" fontId="9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2" fontId="9" fillId="0" borderId="0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0" xfId="0" applyFont="1" applyFill="1"/>
    <xf numFmtId="0" fontId="12" fillId="0" borderId="0" xfId="0" applyFont="1" applyFill="1" applyAlignment="1">
      <alignment horizont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17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20" fillId="0" borderId="0" xfId="0" applyNumberFormat="1" applyFont="1" applyFill="1" applyBorder="1"/>
    <xf numFmtId="2" fontId="5" fillId="0" borderId="4" xfId="0" applyNumberFormat="1" applyFont="1" applyFill="1" applyBorder="1" applyAlignment="1">
      <alignment horizontal="right"/>
    </xf>
    <xf numFmtId="0" fontId="0" fillId="0" borderId="0" xfId="0" applyFill="1"/>
    <xf numFmtId="0" fontId="9" fillId="0" borderId="8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4"/>
  <sheetViews>
    <sheetView tabSelected="1" view="pageBreakPreview" zoomScale="60" zoomScaleNormal="70" workbookViewId="0">
      <selection activeCell="M68" sqref="M68"/>
    </sheetView>
  </sheetViews>
  <sheetFormatPr defaultColWidth="9.140625" defaultRowHeight="15" x14ac:dyDescent="0.25"/>
  <cols>
    <col min="1" max="1" width="4.140625" style="1" customWidth="1"/>
    <col min="2" max="2" width="56.85546875" style="1" customWidth="1"/>
    <col min="3" max="3" width="16.5703125" style="2" hidden="1" customWidth="1"/>
    <col min="4" max="4" width="12.85546875" style="1" hidden="1" customWidth="1"/>
    <col min="5" max="5" width="17.140625" style="1" hidden="1" customWidth="1"/>
    <col min="6" max="6" width="14.42578125" style="1" hidden="1" customWidth="1"/>
    <col min="7" max="7" width="16.42578125" style="1" customWidth="1"/>
    <col min="8" max="8" width="15.42578125" style="1" customWidth="1"/>
    <col min="9" max="9" width="13.42578125" style="1" customWidth="1"/>
    <col min="10" max="10" width="13.85546875" style="1" customWidth="1"/>
    <col min="11" max="11" width="12.7109375" style="1" customWidth="1"/>
    <col min="12" max="12" width="15.5703125" style="1" customWidth="1"/>
    <col min="13" max="13" width="19.5703125" style="1" customWidth="1"/>
    <col min="14" max="14" width="16.85546875" style="1" customWidth="1"/>
    <col min="15" max="15" width="15.7109375" style="1" customWidth="1"/>
    <col min="16" max="16" width="18" style="1" customWidth="1"/>
    <col min="17" max="17" width="13.7109375" style="1" customWidth="1"/>
    <col min="18" max="18" width="15.140625" style="1" customWidth="1"/>
    <col min="19" max="19" width="16.85546875" style="1" customWidth="1"/>
    <col min="20" max="20" width="17.28515625" style="1" customWidth="1"/>
    <col min="21" max="21" width="18.140625" style="1" customWidth="1"/>
    <col min="22" max="22" width="18.5703125" style="1" customWidth="1"/>
    <col min="23" max="23" width="20.85546875" style="1" customWidth="1"/>
    <col min="24" max="24" width="15" style="1" customWidth="1"/>
    <col min="25" max="25" width="17.28515625" style="1" customWidth="1"/>
    <col min="26" max="26" width="12.42578125" style="1" customWidth="1"/>
    <col min="27" max="27" width="18" style="1" customWidth="1"/>
    <col min="28" max="28" width="21.42578125" style="1" customWidth="1"/>
    <col min="29" max="29" width="0.7109375" style="1" customWidth="1"/>
    <col min="30" max="30" width="0.140625" style="1" hidden="1" customWidth="1"/>
    <col min="31" max="31" width="11.28515625" style="1" hidden="1" customWidth="1"/>
    <col min="32" max="32" width="19.85546875" style="1" hidden="1" customWidth="1"/>
    <col min="33" max="34" width="9.140625" style="1" hidden="1" customWidth="1"/>
    <col min="35" max="35" width="21.7109375" style="1" hidden="1" customWidth="1"/>
    <col min="36" max="36" width="0.85546875" style="1" customWidth="1"/>
    <col min="37" max="37" width="7.5703125" style="1" customWidth="1"/>
    <col min="38" max="38" width="13.5703125" style="1" customWidth="1"/>
    <col min="39" max="16384" width="9.140625" style="1"/>
  </cols>
  <sheetData>
    <row r="1" spans="1:38" ht="30" customHeight="1" x14ac:dyDescent="0.4">
      <c r="B1" s="3"/>
      <c r="Y1" s="76"/>
      <c r="Z1" s="76"/>
      <c r="AB1" s="28"/>
    </row>
    <row r="2" spans="1:38" ht="15" customHeight="1" x14ac:dyDescent="0.4">
      <c r="B2" s="3"/>
      <c r="Y2" s="30"/>
      <c r="Z2" s="30"/>
      <c r="AB2" s="28"/>
    </row>
    <row r="3" spans="1:38" ht="27" customHeight="1" x14ac:dyDescent="0.4">
      <c r="A3" s="77" t="s">
        <v>92</v>
      </c>
      <c r="B3" s="77"/>
      <c r="C3" s="77"/>
      <c r="D3" s="77"/>
      <c r="E3" s="77"/>
      <c r="F3" s="77"/>
      <c r="G3" s="77"/>
      <c r="H3" s="77"/>
      <c r="Y3" s="31" t="s">
        <v>0</v>
      </c>
      <c r="Z3" s="32"/>
      <c r="AA3" s="27"/>
      <c r="AB3" s="29"/>
    </row>
    <row r="4" spans="1:38" ht="30" customHeight="1" x14ac:dyDescent="0.4">
      <c r="A4" s="77"/>
      <c r="B4" s="77"/>
      <c r="C4" s="77"/>
      <c r="D4" s="77"/>
      <c r="E4" s="77"/>
      <c r="F4" s="77"/>
      <c r="G4" s="77"/>
      <c r="H4" s="77"/>
      <c r="Y4" s="31" t="s">
        <v>16</v>
      </c>
      <c r="Z4" s="31"/>
      <c r="AA4" s="27"/>
      <c r="AB4" s="29"/>
    </row>
    <row r="5" spans="1:38" ht="33" customHeight="1" x14ac:dyDescent="0.4">
      <c r="A5" s="77"/>
      <c r="B5" s="77"/>
      <c r="C5" s="77"/>
      <c r="D5" s="77"/>
      <c r="E5" s="77"/>
      <c r="F5" s="77"/>
      <c r="G5" s="77"/>
      <c r="H5" s="77"/>
      <c r="Y5" s="31" t="s">
        <v>98</v>
      </c>
      <c r="Z5" s="31"/>
      <c r="AA5" s="27"/>
      <c r="AB5" s="29"/>
    </row>
    <row r="6" spans="1:38" ht="27.75" x14ac:dyDescent="0.4">
      <c r="A6" s="77"/>
      <c r="B6" s="77"/>
      <c r="C6" s="77"/>
      <c r="D6" s="77"/>
      <c r="E6" s="77"/>
      <c r="F6" s="77"/>
      <c r="G6" s="77"/>
      <c r="H6" s="77"/>
      <c r="Y6" s="31" t="s">
        <v>102</v>
      </c>
      <c r="Z6" s="31"/>
      <c r="AA6" s="27"/>
      <c r="AB6" s="29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3.5" customHeight="1" x14ac:dyDescent="0.25">
      <c r="AD7" s="16"/>
      <c r="AE7" s="16"/>
      <c r="AF7" s="16"/>
      <c r="AG7" s="16"/>
      <c r="AH7" s="16"/>
      <c r="AI7" s="16"/>
      <c r="AJ7" s="16"/>
      <c r="AK7" s="16"/>
      <c r="AL7" s="16"/>
    </row>
    <row r="8" spans="1:38" ht="27" x14ac:dyDescent="0.35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D8" s="63"/>
      <c r="AE8" s="63"/>
      <c r="AF8" s="63"/>
      <c r="AG8" s="16"/>
      <c r="AH8" s="16"/>
      <c r="AI8" s="63"/>
      <c r="AJ8" s="63"/>
      <c r="AK8" s="63"/>
      <c r="AL8" s="16"/>
    </row>
    <row r="9" spans="1:38" ht="27" x14ac:dyDescent="0.35">
      <c r="A9" s="75" t="s">
        <v>103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24" customHeight="1" x14ac:dyDescent="0.25">
      <c r="AD10" s="64"/>
      <c r="AE10" s="64"/>
      <c r="AF10" s="16"/>
      <c r="AG10" s="16"/>
      <c r="AH10" s="16"/>
      <c r="AI10" s="64"/>
      <c r="AJ10" s="64"/>
      <c r="AK10" s="16"/>
      <c r="AL10" s="16"/>
    </row>
    <row r="11" spans="1:38" ht="183.75" customHeight="1" x14ac:dyDescent="0.25">
      <c r="A11" s="65" t="s">
        <v>2</v>
      </c>
      <c r="B11" s="68" t="s">
        <v>3</v>
      </c>
      <c r="C11" s="65" t="s">
        <v>8</v>
      </c>
      <c r="D11" s="65" t="s">
        <v>9</v>
      </c>
      <c r="E11" s="65" t="s">
        <v>10</v>
      </c>
      <c r="F11" s="65" t="s">
        <v>11</v>
      </c>
      <c r="G11" s="54" t="s">
        <v>12</v>
      </c>
      <c r="H11" s="54" t="s">
        <v>21</v>
      </c>
      <c r="I11" s="54" t="s">
        <v>23</v>
      </c>
      <c r="J11" s="54" t="s">
        <v>22</v>
      </c>
      <c r="K11" s="54" t="s">
        <v>18</v>
      </c>
      <c r="L11" s="57" t="s">
        <v>100</v>
      </c>
      <c r="M11" s="60" t="s">
        <v>6</v>
      </c>
      <c r="N11" s="60" t="s">
        <v>5</v>
      </c>
      <c r="O11" s="57" t="s">
        <v>99</v>
      </c>
      <c r="P11" s="54" t="s">
        <v>88</v>
      </c>
      <c r="Q11" s="60" t="s">
        <v>13</v>
      </c>
      <c r="R11" s="60" t="s">
        <v>15</v>
      </c>
      <c r="S11" s="57" t="s">
        <v>20</v>
      </c>
      <c r="T11" s="54" t="s">
        <v>19</v>
      </c>
      <c r="U11" s="54" t="s">
        <v>17</v>
      </c>
      <c r="V11" s="54" t="s">
        <v>91</v>
      </c>
      <c r="W11" s="54" t="s">
        <v>89</v>
      </c>
      <c r="X11" s="54" t="s">
        <v>90</v>
      </c>
      <c r="Y11" s="54" t="s">
        <v>24</v>
      </c>
      <c r="Z11" s="48" t="s">
        <v>7</v>
      </c>
      <c r="AA11" s="48" t="s">
        <v>4</v>
      </c>
      <c r="AB11" s="51" t="s">
        <v>105</v>
      </c>
      <c r="AD11" s="64"/>
      <c r="AE11" s="64"/>
      <c r="AF11" s="16"/>
      <c r="AG11" s="16"/>
      <c r="AH11" s="16"/>
      <c r="AI11" s="64"/>
      <c r="AJ11" s="64"/>
      <c r="AK11" s="16"/>
      <c r="AL11" s="16"/>
    </row>
    <row r="12" spans="1:38" ht="92.25" customHeight="1" x14ac:dyDescent="0.25">
      <c r="A12" s="66"/>
      <c r="B12" s="69"/>
      <c r="C12" s="71"/>
      <c r="D12" s="71"/>
      <c r="E12" s="71"/>
      <c r="F12" s="71"/>
      <c r="G12" s="73"/>
      <c r="H12" s="55"/>
      <c r="I12" s="55"/>
      <c r="J12" s="55"/>
      <c r="K12" s="55"/>
      <c r="L12" s="58"/>
      <c r="M12" s="61"/>
      <c r="N12" s="61"/>
      <c r="O12" s="58"/>
      <c r="P12" s="55"/>
      <c r="Q12" s="61"/>
      <c r="R12" s="61" t="s">
        <v>14</v>
      </c>
      <c r="S12" s="58"/>
      <c r="T12" s="55"/>
      <c r="U12" s="55"/>
      <c r="V12" s="55"/>
      <c r="W12" s="55"/>
      <c r="X12" s="55"/>
      <c r="Y12" s="55"/>
      <c r="Z12" s="49"/>
      <c r="AA12" s="49"/>
      <c r="AB12" s="51"/>
      <c r="AD12" s="64"/>
      <c r="AE12" s="64"/>
      <c r="AF12" s="16"/>
      <c r="AG12" s="16"/>
      <c r="AH12" s="16"/>
      <c r="AI12" s="64"/>
      <c r="AJ12" s="64"/>
      <c r="AK12" s="16"/>
      <c r="AL12" s="16"/>
    </row>
    <row r="13" spans="1:38" ht="40.5" customHeight="1" x14ac:dyDescent="0.25">
      <c r="A13" s="67"/>
      <c r="B13" s="70"/>
      <c r="C13" s="72"/>
      <c r="D13" s="72"/>
      <c r="E13" s="72"/>
      <c r="F13" s="72"/>
      <c r="G13" s="74"/>
      <c r="H13" s="56"/>
      <c r="I13" s="56"/>
      <c r="J13" s="56"/>
      <c r="K13" s="56"/>
      <c r="L13" s="59"/>
      <c r="M13" s="62"/>
      <c r="N13" s="62"/>
      <c r="O13" s="59"/>
      <c r="P13" s="56"/>
      <c r="Q13" s="62"/>
      <c r="R13" s="62"/>
      <c r="S13" s="59"/>
      <c r="T13" s="56"/>
      <c r="U13" s="56"/>
      <c r="V13" s="56"/>
      <c r="W13" s="56"/>
      <c r="X13" s="56"/>
      <c r="Y13" s="56"/>
      <c r="Z13" s="50"/>
      <c r="AA13" s="50"/>
      <c r="AB13" s="51"/>
      <c r="AD13" s="64"/>
      <c r="AE13" s="64"/>
      <c r="AF13" s="16"/>
      <c r="AG13" s="16"/>
      <c r="AH13" s="16"/>
      <c r="AI13" s="64"/>
      <c r="AJ13" s="64"/>
      <c r="AK13" s="16"/>
      <c r="AL13" s="16"/>
    </row>
    <row r="14" spans="1:38" s="22" customFormat="1" x14ac:dyDescent="0.25">
      <c r="A14" s="20">
        <v>1</v>
      </c>
      <c r="B14" s="20">
        <v>2</v>
      </c>
      <c r="C14" s="21">
        <v>3</v>
      </c>
      <c r="D14" s="20">
        <v>4</v>
      </c>
      <c r="E14" s="20">
        <v>5</v>
      </c>
      <c r="F14" s="20">
        <v>6</v>
      </c>
      <c r="G14" s="20">
        <v>3</v>
      </c>
      <c r="H14" s="20">
        <v>4</v>
      </c>
      <c r="I14" s="20">
        <v>5</v>
      </c>
      <c r="J14" s="20">
        <v>6</v>
      </c>
      <c r="K14" s="20">
        <v>7</v>
      </c>
      <c r="L14" s="20">
        <v>8</v>
      </c>
      <c r="M14" s="20">
        <v>9</v>
      </c>
      <c r="N14" s="20">
        <v>10</v>
      </c>
      <c r="O14" s="20">
        <v>11</v>
      </c>
      <c r="P14" s="20">
        <v>12</v>
      </c>
      <c r="Q14" s="20">
        <v>13</v>
      </c>
      <c r="R14" s="20">
        <v>14</v>
      </c>
      <c r="S14" s="20">
        <v>15</v>
      </c>
      <c r="T14" s="20">
        <v>16</v>
      </c>
      <c r="U14" s="20">
        <v>17</v>
      </c>
      <c r="V14" s="20">
        <v>18</v>
      </c>
      <c r="W14" s="20">
        <v>19</v>
      </c>
      <c r="X14" s="20">
        <v>20</v>
      </c>
      <c r="Y14" s="20">
        <v>21</v>
      </c>
      <c r="Z14" s="20">
        <v>22</v>
      </c>
      <c r="AA14" s="20">
        <v>23</v>
      </c>
      <c r="AB14" s="20">
        <v>24</v>
      </c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25.5" customHeight="1" x14ac:dyDescent="0.25">
      <c r="A15" s="20">
        <v>2</v>
      </c>
      <c r="B15" s="23" t="s">
        <v>25</v>
      </c>
      <c r="C15" s="4">
        <v>80</v>
      </c>
      <c r="D15" s="4">
        <v>105</v>
      </c>
      <c r="E15" s="4">
        <v>105</v>
      </c>
      <c r="F15" s="4">
        <v>45</v>
      </c>
      <c r="G15" s="5">
        <f>C15+D15+E15+F15</f>
        <v>335</v>
      </c>
      <c r="H15" s="6">
        <v>0</v>
      </c>
      <c r="I15" s="6">
        <v>0</v>
      </c>
      <c r="J15" s="6">
        <v>0</v>
      </c>
      <c r="K15" s="6">
        <v>0</v>
      </c>
      <c r="L15" s="8">
        <v>46060.718670000002</v>
      </c>
      <c r="M15" s="8">
        <v>12647.297460000002</v>
      </c>
      <c r="N15" s="8">
        <v>11105.871999999999</v>
      </c>
      <c r="O15" s="8">
        <f>(M15-N15)*100/N15</f>
        <v>13.879373542212644</v>
      </c>
      <c r="P15" s="4">
        <f>IF(O15&lt;=25,10,0)</f>
        <v>10</v>
      </c>
      <c r="Q15" s="43">
        <v>270.42554999999999</v>
      </c>
      <c r="R15" s="43">
        <v>218.51214000000002</v>
      </c>
      <c r="S15" s="7">
        <f>100*(R15-Q15)/Q15</f>
        <v>-19.196932390449042</v>
      </c>
      <c r="T15" s="5">
        <v>5</v>
      </c>
      <c r="U15" s="5">
        <v>0</v>
      </c>
      <c r="V15" s="5">
        <v>-5</v>
      </c>
      <c r="W15" s="5">
        <v>20</v>
      </c>
      <c r="X15" s="5">
        <v>5</v>
      </c>
      <c r="Y15" s="5">
        <v>10</v>
      </c>
      <c r="Z15" s="5">
        <f>G15/4-(H15+I15+J15+K15)+P15+T15-U15+V15-W15+X15+Y15</f>
        <v>88.75</v>
      </c>
      <c r="AA15" s="9">
        <f>ROUND(Z15/64,2)</f>
        <v>1.39</v>
      </c>
      <c r="AB15" s="36" t="s">
        <v>96</v>
      </c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25.5" customHeight="1" x14ac:dyDescent="0.3">
      <c r="A16" s="20">
        <v>3</v>
      </c>
      <c r="B16" s="23" t="s">
        <v>26</v>
      </c>
      <c r="C16" s="4">
        <v>85</v>
      </c>
      <c r="D16" s="4">
        <v>100</v>
      </c>
      <c r="E16" s="4">
        <v>95</v>
      </c>
      <c r="F16" s="4">
        <v>55</v>
      </c>
      <c r="G16" s="5">
        <f t="shared" ref="G16:G78" si="0">C16+D16+E16+F16</f>
        <v>335</v>
      </c>
      <c r="H16" s="6">
        <v>0</v>
      </c>
      <c r="I16" s="6">
        <v>0</v>
      </c>
      <c r="J16" s="6">
        <v>0</v>
      </c>
      <c r="K16" s="6">
        <v>0</v>
      </c>
      <c r="L16" s="8">
        <v>23163.625649999998</v>
      </c>
      <c r="M16" s="8">
        <v>8138.2862200000027</v>
      </c>
      <c r="N16" s="8">
        <v>4997.9352199999994</v>
      </c>
      <c r="O16" s="8">
        <f t="shared" ref="O16:O72" si="1">(M16-N16)*100/N16</f>
        <v>62.832967250824105</v>
      </c>
      <c r="P16" s="4">
        <f t="shared" ref="P16:P72" si="2">IF(O16&lt;=25,10,0)</f>
        <v>0</v>
      </c>
      <c r="Q16" s="43">
        <v>611.90707999999995</v>
      </c>
      <c r="R16" s="43">
        <v>749.70956000000001</v>
      </c>
      <c r="S16" s="7">
        <f t="shared" ref="S16:S73" si="3">100*(R16-Q16)/Q16</f>
        <v>22.52016433606228</v>
      </c>
      <c r="T16" s="5">
        <v>0</v>
      </c>
      <c r="U16" s="5">
        <v>0</v>
      </c>
      <c r="V16" s="5">
        <v>-5</v>
      </c>
      <c r="W16" s="5">
        <v>0</v>
      </c>
      <c r="X16" s="5">
        <v>5</v>
      </c>
      <c r="Y16" s="5">
        <v>10</v>
      </c>
      <c r="Z16" s="5">
        <f>G16/4-(H16+I16+J16+K16)+P16+T16+U16+V16-W16+X16+Y16</f>
        <v>93.75</v>
      </c>
      <c r="AA16" s="9">
        <f t="shared" ref="AA16:AA78" si="4">ROUND(Z16/64,2)</f>
        <v>1.46</v>
      </c>
      <c r="AB16" s="36" t="s">
        <v>96</v>
      </c>
      <c r="AD16" s="38"/>
      <c r="AE16" s="33"/>
      <c r="AF16" s="33"/>
      <c r="AG16" s="16"/>
      <c r="AH16" s="16"/>
      <c r="AI16" s="38"/>
      <c r="AJ16" s="33"/>
      <c r="AK16" s="33"/>
    </row>
    <row r="17" spans="1:38" ht="38.25" customHeight="1" x14ac:dyDescent="0.3">
      <c r="A17" s="20">
        <v>4</v>
      </c>
      <c r="B17" s="23" t="s">
        <v>27</v>
      </c>
      <c r="C17" s="4">
        <v>100</v>
      </c>
      <c r="D17" s="4">
        <v>105</v>
      </c>
      <c r="E17" s="4">
        <v>90</v>
      </c>
      <c r="F17" s="4">
        <v>30</v>
      </c>
      <c r="G17" s="5">
        <f t="shared" si="0"/>
        <v>325</v>
      </c>
      <c r="H17" s="6">
        <v>0</v>
      </c>
      <c r="I17" s="6">
        <v>0</v>
      </c>
      <c r="J17" s="6">
        <v>0</v>
      </c>
      <c r="K17" s="6">
        <v>0</v>
      </c>
      <c r="L17" s="8">
        <v>51465.143049999999</v>
      </c>
      <c r="M17" s="8">
        <v>16184.468410000003</v>
      </c>
      <c r="N17" s="8">
        <v>11755.590310000001</v>
      </c>
      <c r="O17" s="8">
        <f t="shared" si="1"/>
        <v>37.674655063748993</v>
      </c>
      <c r="P17" s="4">
        <f t="shared" si="2"/>
        <v>0</v>
      </c>
      <c r="Q17" s="43">
        <v>196.34207999999998</v>
      </c>
      <c r="R17" s="43">
        <v>163.37537</v>
      </c>
      <c r="S17" s="7">
        <f t="shared" si="3"/>
        <v>-16.790445532613273</v>
      </c>
      <c r="T17" s="5">
        <v>5</v>
      </c>
      <c r="U17" s="5">
        <v>0</v>
      </c>
      <c r="V17" s="5">
        <v>-5</v>
      </c>
      <c r="W17" s="5">
        <v>0</v>
      </c>
      <c r="X17" s="5">
        <v>5</v>
      </c>
      <c r="Y17" s="5">
        <v>10</v>
      </c>
      <c r="Z17" s="5">
        <f t="shared" ref="Z17:Z18" si="5">G17/4-(H17+I17+J17+K17)+P17+T17+U17+V17-W17+X17+Y17</f>
        <v>96.25</v>
      </c>
      <c r="AA17" s="9">
        <f t="shared" si="4"/>
        <v>1.5</v>
      </c>
      <c r="AB17" s="36" t="s">
        <v>94</v>
      </c>
      <c r="AD17" s="38"/>
      <c r="AE17" s="33"/>
      <c r="AF17" s="33"/>
      <c r="AG17" s="16"/>
      <c r="AH17" s="16"/>
      <c r="AI17" s="38"/>
      <c r="AJ17" s="33"/>
      <c r="AK17" s="33"/>
      <c r="AL17" s="16"/>
    </row>
    <row r="18" spans="1:38" ht="25.5" customHeight="1" x14ac:dyDescent="0.3">
      <c r="A18" s="20">
        <v>5</v>
      </c>
      <c r="B18" s="23" t="s">
        <v>28</v>
      </c>
      <c r="C18" s="4">
        <v>85</v>
      </c>
      <c r="D18" s="4">
        <v>85</v>
      </c>
      <c r="E18" s="4">
        <v>105</v>
      </c>
      <c r="F18" s="4">
        <v>65</v>
      </c>
      <c r="G18" s="5">
        <f t="shared" si="0"/>
        <v>340</v>
      </c>
      <c r="H18" s="6">
        <v>0</v>
      </c>
      <c r="I18" s="6">
        <v>0</v>
      </c>
      <c r="J18" s="6">
        <v>0</v>
      </c>
      <c r="K18" s="6">
        <v>0</v>
      </c>
      <c r="L18" s="8">
        <v>18720.54724</v>
      </c>
      <c r="M18" s="8">
        <v>5433.6612699999996</v>
      </c>
      <c r="N18" s="8">
        <v>4386.9296733333331</v>
      </c>
      <c r="O18" s="8">
        <f t="shared" si="1"/>
        <v>23.860231975666149</v>
      </c>
      <c r="P18" s="4">
        <f t="shared" si="2"/>
        <v>10</v>
      </c>
      <c r="Q18" s="43">
        <v>2.5538600000000002</v>
      </c>
      <c r="R18" s="43">
        <v>36.531269999999999</v>
      </c>
      <c r="S18" s="7">
        <f t="shared" si="3"/>
        <v>1330.4335398181574</v>
      </c>
      <c r="T18" s="5">
        <v>0</v>
      </c>
      <c r="U18" s="5">
        <v>0</v>
      </c>
      <c r="V18" s="5">
        <v>5</v>
      </c>
      <c r="W18" s="5">
        <v>0</v>
      </c>
      <c r="X18" s="5">
        <v>5</v>
      </c>
      <c r="Y18" s="5">
        <v>10</v>
      </c>
      <c r="Z18" s="5">
        <f t="shared" si="5"/>
        <v>115</v>
      </c>
      <c r="AA18" s="9">
        <f t="shared" si="4"/>
        <v>1.8</v>
      </c>
      <c r="AB18" s="36" t="s">
        <v>94</v>
      </c>
      <c r="AD18" s="33"/>
      <c r="AE18" s="33"/>
      <c r="AF18" s="33"/>
      <c r="AG18" s="16"/>
      <c r="AH18" s="16"/>
      <c r="AI18" s="33"/>
      <c r="AJ18" s="33"/>
      <c r="AK18" s="33"/>
    </row>
    <row r="19" spans="1:38" ht="25.5" customHeight="1" x14ac:dyDescent="0.3">
      <c r="A19" s="20">
        <v>6</v>
      </c>
      <c r="B19" s="23" t="s">
        <v>29</v>
      </c>
      <c r="C19" s="4">
        <v>85</v>
      </c>
      <c r="D19" s="4">
        <v>100</v>
      </c>
      <c r="E19" s="4">
        <v>105</v>
      </c>
      <c r="F19" s="4">
        <v>65</v>
      </c>
      <c r="G19" s="5">
        <f t="shared" si="0"/>
        <v>355</v>
      </c>
      <c r="H19" s="6">
        <v>0</v>
      </c>
      <c r="I19" s="6">
        <v>0</v>
      </c>
      <c r="J19" s="6">
        <v>0</v>
      </c>
      <c r="K19" s="6">
        <v>0</v>
      </c>
      <c r="L19" s="8">
        <v>17622.56481</v>
      </c>
      <c r="M19" s="8">
        <v>4641.7549200000003</v>
      </c>
      <c r="N19" s="8">
        <v>4322.4916399999993</v>
      </c>
      <c r="O19" s="8">
        <f t="shared" si="1"/>
        <v>7.3860936374188357</v>
      </c>
      <c r="P19" s="4">
        <f t="shared" si="2"/>
        <v>10</v>
      </c>
      <c r="Q19" s="43">
        <v>10.865320000000001</v>
      </c>
      <c r="R19" s="43">
        <v>11.54752</v>
      </c>
      <c r="S19" s="7">
        <f t="shared" si="3"/>
        <v>6.2786922060279862</v>
      </c>
      <c r="T19" s="5">
        <v>5</v>
      </c>
      <c r="U19" s="5">
        <v>0</v>
      </c>
      <c r="V19" s="5">
        <v>5</v>
      </c>
      <c r="W19" s="5">
        <v>0</v>
      </c>
      <c r="X19" s="5">
        <v>5</v>
      </c>
      <c r="Y19" s="5">
        <v>10</v>
      </c>
      <c r="Z19" s="5">
        <f>G19/4-(H19+I19+J19+K19)+P19+T19-U19+V19-W19+X19+Y19</f>
        <v>123.75</v>
      </c>
      <c r="AA19" s="9">
        <f t="shared" si="4"/>
        <v>1.93</v>
      </c>
      <c r="AB19" s="36" t="s">
        <v>94</v>
      </c>
      <c r="AD19" s="33"/>
      <c r="AE19" s="34"/>
      <c r="AF19" s="33"/>
      <c r="AG19" s="16"/>
      <c r="AH19" s="16"/>
      <c r="AI19" s="33"/>
      <c r="AJ19" s="34"/>
      <c r="AK19" s="33"/>
      <c r="AL19" s="16"/>
    </row>
    <row r="20" spans="1:38" ht="25.5" customHeight="1" x14ac:dyDescent="0.3">
      <c r="A20" s="20">
        <v>7</v>
      </c>
      <c r="B20" s="23" t="s">
        <v>30</v>
      </c>
      <c r="C20" s="4">
        <v>85</v>
      </c>
      <c r="D20" s="4">
        <v>105</v>
      </c>
      <c r="E20" s="4">
        <v>105</v>
      </c>
      <c r="F20" s="4">
        <v>65</v>
      </c>
      <c r="G20" s="5">
        <f t="shared" si="0"/>
        <v>360</v>
      </c>
      <c r="H20" s="6">
        <v>0</v>
      </c>
      <c r="I20" s="6">
        <v>0</v>
      </c>
      <c r="J20" s="6">
        <v>0</v>
      </c>
      <c r="K20" s="6">
        <v>0</v>
      </c>
      <c r="L20" s="8">
        <v>19557.541699999998</v>
      </c>
      <c r="M20" s="8">
        <v>6120.2829099999981</v>
      </c>
      <c r="N20" s="8">
        <v>4477.2263066666665</v>
      </c>
      <c r="O20" s="8">
        <f t="shared" si="1"/>
        <v>36.698091425193141</v>
      </c>
      <c r="P20" s="4">
        <f t="shared" si="2"/>
        <v>0</v>
      </c>
      <c r="Q20" s="43">
        <v>97.727720000000005</v>
      </c>
      <c r="R20" s="43">
        <v>64.033959999999993</v>
      </c>
      <c r="S20" s="7">
        <f t="shared" si="3"/>
        <v>-34.47717802072944</v>
      </c>
      <c r="T20" s="5">
        <v>5</v>
      </c>
      <c r="U20" s="5">
        <v>0</v>
      </c>
      <c r="V20" s="5">
        <v>-5</v>
      </c>
      <c r="W20" s="5">
        <v>0</v>
      </c>
      <c r="X20" s="5">
        <v>5</v>
      </c>
      <c r="Y20" s="5">
        <v>10</v>
      </c>
      <c r="Z20" s="5">
        <f t="shared" ref="Z20:Z24" si="6">G20/4-(H20+I20+J20+K20)+P20+T20+U20+V20-W20+X20+Y20</f>
        <v>105</v>
      </c>
      <c r="AA20" s="9">
        <f t="shared" si="4"/>
        <v>1.64</v>
      </c>
      <c r="AB20" s="36" t="s">
        <v>94</v>
      </c>
      <c r="AD20" s="33"/>
      <c r="AE20" s="33"/>
      <c r="AF20" s="33"/>
      <c r="AG20" s="16"/>
      <c r="AH20" s="16"/>
      <c r="AI20" s="33"/>
      <c r="AJ20" s="33"/>
      <c r="AK20" s="33"/>
      <c r="AL20" s="16"/>
    </row>
    <row r="21" spans="1:38" ht="25.5" x14ac:dyDescent="0.3">
      <c r="A21" s="20">
        <v>8</v>
      </c>
      <c r="B21" s="23" t="s">
        <v>31</v>
      </c>
      <c r="C21" s="4">
        <v>85</v>
      </c>
      <c r="D21" s="4">
        <v>65</v>
      </c>
      <c r="E21" s="4">
        <v>75</v>
      </c>
      <c r="F21" s="4">
        <v>55</v>
      </c>
      <c r="G21" s="5">
        <f t="shared" si="0"/>
        <v>280</v>
      </c>
      <c r="H21" s="6">
        <v>0</v>
      </c>
      <c r="I21" s="6">
        <v>0</v>
      </c>
      <c r="J21" s="6">
        <v>0</v>
      </c>
      <c r="K21" s="6">
        <v>0</v>
      </c>
      <c r="L21" s="8">
        <v>20093.832770000001</v>
      </c>
      <c r="M21" s="8">
        <v>5974.8492699999997</v>
      </c>
      <c r="N21" s="8">
        <v>4696.5148033333335</v>
      </c>
      <c r="O21" s="8">
        <f t="shared" si="1"/>
        <v>27.218789255372371</v>
      </c>
      <c r="P21" s="4">
        <f t="shared" si="2"/>
        <v>0</v>
      </c>
      <c r="Q21" s="43">
        <v>764.19725000000005</v>
      </c>
      <c r="R21" s="43">
        <v>709.21246999999994</v>
      </c>
      <c r="S21" s="7">
        <f t="shared" si="3"/>
        <v>-7.1951030967463065</v>
      </c>
      <c r="T21" s="5">
        <v>5</v>
      </c>
      <c r="U21" s="5">
        <v>-10</v>
      </c>
      <c r="V21" s="5">
        <v>-5</v>
      </c>
      <c r="W21" s="5">
        <v>0</v>
      </c>
      <c r="X21" s="5">
        <v>5</v>
      </c>
      <c r="Y21" s="5">
        <v>10</v>
      </c>
      <c r="Z21" s="5">
        <f>G21/4-(H21+I21+J21+K21)+P21+T21+U21+V21-W21+X21+Y21</f>
        <v>75</v>
      </c>
      <c r="AA21" s="9">
        <f t="shared" si="4"/>
        <v>1.17</v>
      </c>
      <c r="AB21" s="36" t="s">
        <v>96</v>
      </c>
      <c r="AD21" s="33"/>
      <c r="AE21" s="35"/>
      <c r="AF21" s="39"/>
      <c r="AG21" s="16"/>
      <c r="AH21" s="16"/>
      <c r="AI21" s="33"/>
      <c r="AJ21" s="35"/>
      <c r="AK21" s="39"/>
      <c r="AL21" s="16"/>
    </row>
    <row r="22" spans="1:38" ht="38.25" customHeight="1" x14ac:dyDescent="0.3">
      <c r="A22" s="20">
        <v>9</v>
      </c>
      <c r="B22" s="23" t="s">
        <v>32</v>
      </c>
      <c r="C22" s="4">
        <v>85</v>
      </c>
      <c r="D22" s="4">
        <v>85</v>
      </c>
      <c r="E22" s="4">
        <v>80</v>
      </c>
      <c r="F22" s="4">
        <v>55</v>
      </c>
      <c r="G22" s="5">
        <f t="shared" si="0"/>
        <v>305</v>
      </c>
      <c r="H22" s="6">
        <v>0</v>
      </c>
      <c r="I22" s="6">
        <v>0</v>
      </c>
      <c r="J22" s="6">
        <v>0</v>
      </c>
      <c r="K22" s="6">
        <v>0</v>
      </c>
      <c r="L22" s="8">
        <v>36488.650580000001</v>
      </c>
      <c r="M22" s="8">
        <v>11872.781940000001</v>
      </c>
      <c r="N22" s="8">
        <v>8203.9650500000007</v>
      </c>
      <c r="O22" s="8">
        <f t="shared" si="1"/>
        <v>44.720045339539809</v>
      </c>
      <c r="P22" s="4">
        <f t="shared" si="2"/>
        <v>0</v>
      </c>
      <c r="Q22" s="43">
        <v>234.77135999999999</v>
      </c>
      <c r="R22" s="43">
        <v>181.89020000000002</v>
      </c>
      <c r="S22" s="7">
        <f t="shared" si="3"/>
        <v>-22.524536212594231</v>
      </c>
      <c r="T22" s="5">
        <v>5</v>
      </c>
      <c r="U22" s="5">
        <v>0</v>
      </c>
      <c r="V22" s="5">
        <v>5</v>
      </c>
      <c r="W22" s="5">
        <v>0</v>
      </c>
      <c r="X22" s="5">
        <v>5</v>
      </c>
      <c r="Y22" s="5">
        <v>10</v>
      </c>
      <c r="Z22" s="5">
        <f t="shared" si="6"/>
        <v>101.25</v>
      </c>
      <c r="AA22" s="9">
        <f t="shared" si="4"/>
        <v>1.58</v>
      </c>
      <c r="AB22" s="36" t="s">
        <v>94</v>
      </c>
      <c r="AD22" s="33"/>
      <c r="AE22" s="35"/>
      <c r="AF22" s="39"/>
      <c r="AG22" s="16"/>
      <c r="AH22" s="16"/>
      <c r="AI22" s="33"/>
      <c r="AJ22" s="35"/>
      <c r="AK22" s="33"/>
    </row>
    <row r="23" spans="1:38" ht="25.5" customHeight="1" x14ac:dyDescent="0.3">
      <c r="A23" s="20">
        <v>10</v>
      </c>
      <c r="B23" s="23" t="s">
        <v>33</v>
      </c>
      <c r="C23" s="4">
        <v>100</v>
      </c>
      <c r="D23" s="4">
        <v>85</v>
      </c>
      <c r="E23" s="4">
        <v>105</v>
      </c>
      <c r="F23" s="4">
        <v>65</v>
      </c>
      <c r="G23" s="5">
        <f t="shared" si="0"/>
        <v>355</v>
      </c>
      <c r="H23" s="6">
        <v>0</v>
      </c>
      <c r="I23" s="6">
        <v>0</v>
      </c>
      <c r="J23" s="6">
        <v>0</v>
      </c>
      <c r="K23" s="6">
        <v>0</v>
      </c>
      <c r="L23" s="8">
        <v>27106.470690000002</v>
      </c>
      <c r="M23" s="8">
        <v>9356.2164699999958</v>
      </c>
      <c r="N23" s="8">
        <v>5862.5735900000009</v>
      </c>
      <c r="O23" s="8">
        <f t="shared" si="1"/>
        <v>59.592307480100978</v>
      </c>
      <c r="P23" s="4">
        <f t="shared" si="2"/>
        <v>0</v>
      </c>
      <c r="Q23" s="43">
        <v>1276.4109599999999</v>
      </c>
      <c r="R23" s="43">
        <v>1328.5083200000001</v>
      </c>
      <c r="S23" s="7">
        <f t="shared" si="3"/>
        <v>4.0815506629620453</v>
      </c>
      <c r="T23" s="5">
        <v>5</v>
      </c>
      <c r="U23" s="5">
        <v>0</v>
      </c>
      <c r="V23" s="5">
        <v>5</v>
      </c>
      <c r="W23" s="5">
        <v>0</v>
      </c>
      <c r="X23" s="5">
        <v>5</v>
      </c>
      <c r="Y23" s="5">
        <v>10</v>
      </c>
      <c r="Z23" s="5">
        <f t="shared" si="6"/>
        <v>113.75</v>
      </c>
      <c r="AA23" s="9">
        <f t="shared" si="4"/>
        <v>1.78</v>
      </c>
      <c r="AB23" s="36" t="s">
        <v>94</v>
      </c>
      <c r="AD23" s="33"/>
      <c r="AE23" s="35"/>
      <c r="AF23" s="41"/>
      <c r="AG23" s="16"/>
      <c r="AH23" s="16"/>
      <c r="AI23" s="33"/>
      <c r="AJ23" s="35"/>
      <c r="AK23" s="33"/>
      <c r="AL23" s="16"/>
    </row>
    <row r="24" spans="1:38" ht="25.5" customHeight="1" x14ac:dyDescent="0.3">
      <c r="A24" s="20">
        <v>11</v>
      </c>
      <c r="B24" s="23" t="s">
        <v>34</v>
      </c>
      <c r="C24" s="4">
        <v>100</v>
      </c>
      <c r="D24" s="4">
        <v>105</v>
      </c>
      <c r="E24" s="4">
        <v>105</v>
      </c>
      <c r="F24" s="4">
        <v>55</v>
      </c>
      <c r="G24" s="5">
        <f t="shared" si="0"/>
        <v>365</v>
      </c>
      <c r="H24" s="6">
        <v>0</v>
      </c>
      <c r="I24" s="6">
        <v>0</v>
      </c>
      <c r="J24" s="6">
        <v>0</v>
      </c>
      <c r="K24" s="6">
        <v>0</v>
      </c>
      <c r="L24" s="8">
        <v>26368.58453</v>
      </c>
      <c r="M24" s="8">
        <v>7880.0898499999976</v>
      </c>
      <c r="N24" s="8">
        <v>6162.753670000001</v>
      </c>
      <c r="O24" s="8">
        <f t="shared" si="1"/>
        <v>27.866377141762285</v>
      </c>
      <c r="P24" s="4">
        <f t="shared" si="2"/>
        <v>0</v>
      </c>
      <c r="Q24" s="43">
        <v>3.43371</v>
      </c>
      <c r="R24" s="43">
        <v>3.4417900000000001</v>
      </c>
      <c r="S24" s="7">
        <f t="shared" si="3"/>
        <v>0.23531398982441987</v>
      </c>
      <c r="T24" s="5">
        <v>5</v>
      </c>
      <c r="U24" s="5">
        <v>0</v>
      </c>
      <c r="V24" s="5">
        <v>0</v>
      </c>
      <c r="W24" s="5">
        <v>0</v>
      </c>
      <c r="X24" s="5">
        <v>5</v>
      </c>
      <c r="Y24" s="5">
        <v>10</v>
      </c>
      <c r="Z24" s="5">
        <f t="shared" si="6"/>
        <v>111.25</v>
      </c>
      <c r="AA24" s="9">
        <f t="shared" si="4"/>
        <v>1.74</v>
      </c>
      <c r="AB24" s="36" t="s">
        <v>94</v>
      </c>
      <c r="AD24" s="40"/>
      <c r="AE24" s="33"/>
      <c r="AF24" s="41"/>
      <c r="AG24" s="16"/>
      <c r="AH24" s="16"/>
      <c r="AI24" s="40"/>
      <c r="AJ24" s="34"/>
      <c r="AK24" s="33"/>
    </row>
    <row r="25" spans="1:38" ht="25.5" customHeight="1" x14ac:dyDescent="0.3">
      <c r="A25" s="20">
        <v>12</v>
      </c>
      <c r="B25" s="23" t="s">
        <v>35</v>
      </c>
      <c r="C25" s="4">
        <v>85</v>
      </c>
      <c r="D25" s="4">
        <v>90</v>
      </c>
      <c r="E25" s="4">
        <v>90</v>
      </c>
      <c r="F25" s="4">
        <v>50</v>
      </c>
      <c r="G25" s="5">
        <f t="shared" si="0"/>
        <v>315</v>
      </c>
      <c r="H25" s="6">
        <v>0</v>
      </c>
      <c r="I25" s="6">
        <v>0</v>
      </c>
      <c r="J25" s="6">
        <v>0</v>
      </c>
      <c r="K25" s="6">
        <v>0</v>
      </c>
      <c r="L25" s="8">
        <v>50054.492100000003</v>
      </c>
      <c r="M25" s="8">
        <v>14169.104280000001</v>
      </c>
      <c r="N25" s="8">
        <v>11896.62867</v>
      </c>
      <c r="O25" s="8">
        <f t="shared" si="1"/>
        <v>19.101845346577512</v>
      </c>
      <c r="P25" s="4">
        <f t="shared" si="2"/>
        <v>10</v>
      </c>
      <c r="Q25" s="43">
        <v>850.15963999999997</v>
      </c>
      <c r="R25" s="43">
        <v>417.28744</v>
      </c>
      <c r="S25" s="7">
        <f t="shared" si="3"/>
        <v>-50.916578444020224</v>
      </c>
      <c r="T25" s="5">
        <v>5</v>
      </c>
      <c r="U25" s="5">
        <v>0</v>
      </c>
      <c r="V25" s="5">
        <v>0</v>
      </c>
      <c r="W25" s="5">
        <v>20</v>
      </c>
      <c r="X25" s="5">
        <v>5</v>
      </c>
      <c r="Y25" s="5">
        <v>10</v>
      </c>
      <c r="Z25" s="5">
        <f t="shared" ref="Z25:Z69" si="7">G25/4-(H25+I25+J25+K25)+P25+T25-U25+V25-W25+X25+Y25</f>
        <v>88.75</v>
      </c>
      <c r="AA25" s="9">
        <f t="shared" si="4"/>
        <v>1.39</v>
      </c>
      <c r="AB25" s="36" t="s">
        <v>96</v>
      </c>
      <c r="AK25" s="33"/>
      <c r="AL25" s="16"/>
    </row>
    <row r="26" spans="1:38" ht="25.5" customHeight="1" x14ac:dyDescent="0.25">
      <c r="A26" s="20">
        <v>13</v>
      </c>
      <c r="B26" s="23" t="s">
        <v>37</v>
      </c>
      <c r="C26" s="4">
        <v>75</v>
      </c>
      <c r="D26" s="4">
        <v>90</v>
      </c>
      <c r="E26" s="4">
        <v>90</v>
      </c>
      <c r="F26" s="4">
        <v>50</v>
      </c>
      <c r="G26" s="5">
        <f t="shared" si="0"/>
        <v>305</v>
      </c>
      <c r="H26" s="6">
        <v>0</v>
      </c>
      <c r="I26" s="6">
        <v>0</v>
      </c>
      <c r="J26" s="6">
        <v>0</v>
      </c>
      <c r="K26" s="6">
        <v>0</v>
      </c>
      <c r="L26" s="8">
        <v>22090.25304</v>
      </c>
      <c r="M26" s="8">
        <v>6938.5462400000024</v>
      </c>
      <c r="N26" s="8">
        <v>5041.2142633333324</v>
      </c>
      <c r="O26" s="8">
        <f t="shared" si="1"/>
        <v>37.636408165919207</v>
      </c>
      <c r="P26" s="4">
        <f t="shared" si="2"/>
        <v>0</v>
      </c>
      <c r="Q26" s="43">
        <v>603.97506999999996</v>
      </c>
      <c r="R26" s="43">
        <v>652.33654000000001</v>
      </c>
      <c r="S26" s="7">
        <f t="shared" si="3"/>
        <v>8.0071963897450367</v>
      </c>
      <c r="T26" s="5">
        <v>5</v>
      </c>
      <c r="U26" s="5">
        <v>0</v>
      </c>
      <c r="V26" s="5">
        <v>5</v>
      </c>
      <c r="W26" s="5">
        <v>10</v>
      </c>
      <c r="X26" s="5">
        <v>5</v>
      </c>
      <c r="Y26" s="5">
        <v>10</v>
      </c>
      <c r="Z26" s="5">
        <f t="shared" ref="Z26:Z28" si="8">G26/4-(H26+I26+J26+K26)+P26+T26+U26+V26-W26+X26+Y26</f>
        <v>91.25</v>
      </c>
      <c r="AA26" s="9">
        <f t="shared" si="4"/>
        <v>1.43</v>
      </c>
      <c r="AB26" s="36" t="s">
        <v>96</v>
      </c>
    </row>
    <row r="27" spans="1:38" ht="24.75" customHeight="1" x14ac:dyDescent="0.25">
      <c r="A27" s="20">
        <v>14</v>
      </c>
      <c r="B27" s="23" t="s">
        <v>36</v>
      </c>
      <c r="C27" s="4">
        <v>100</v>
      </c>
      <c r="D27" s="4">
        <v>85</v>
      </c>
      <c r="E27" s="4">
        <v>80</v>
      </c>
      <c r="F27" s="4">
        <v>65</v>
      </c>
      <c r="G27" s="5">
        <f t="shared" si="0"/>
        <v>330</v>
      </c>
      <c r="H27" s="6">
        <v>0</v>
      </c>
      <c r="I27" s="6">
        <v>0</v>
      </c>
      <c r="J27" s="6">
        <v>0</v>
      </c>
      <c r="K27" s="6">
        <v>0</v>
      </c>
      <c r="L27" s="8">
        <v>89252.925470000002</v>
      </c>
      <c r="M27" s="8">
        <v>31299.244850000003</v>
      </c>
      <c r="N27" s="8">
        <v>19263.768309999999</v>
      </c>
      <c r="O27" s="8">
        <f t="shared" ref="O27" si="9">(M27-N27)*100/N27</f>
        <v>62.477270004084694</v>
      </c>
      <c r="P27" s="4">
        <f t="shared" ref="P27" si="10">IF(O27&lt;=25,10,0)</f>
        <v>0</v>
      </c>
      <c r="Q27" s="43">
        <v>43.032839999999993</v>
      </c>
      <c r="R27" s="43">
        <v>33.654199999999996</v>
      </c>
      <c r="S27" s="7">
        <f t="shared" ref="S27" si="11">100*(R27-Q27)/Q27</f>
        <v>-21.794146052177823</v>
      </c>
      <c r="T27" s="5">
        <v>5</v>
      </c>
      <c r="U27" s="5">
        <v>-10</v>
      </c>
      <c r="V27" s="5">
        <v>5</v>
      </c>
      <c r="W27" s="45">
        <v>20</v>
      </c>
      <c r="X27" s="5">
        <v>5</v>
      </c>
      <c r="Y27" s="5">
        <v>10</v>
      </c>
      <c r="Z27" s="5">
        <f t="shared" ref="Z27" si="12">G27/4-(H27+I27+J27+K27)+P27+T27+U27+V27-W27+X27+Y27</f>
        <v>77.5</v>
      </c>
      <c r="AA27" s="9">
        <f>ROUND(Z27/64,2)</f>
        <v>1.21</v>
      </c>
      <c r="AB27" s="36" t="s">
        <v>96</v>
      </c>
    </row>
    <row r="28" spans="1:38" ht="25.5" customHeight="1" x14ac:dyDescent="0.25">
      <c r="A28" s="20">
        <v>15</v>
      </c>
      <c r="B28" s="23" t="s">
        <v>38</v>
      </c>
      <c r="C28" s="4">
        <v>70</v>
      </c>
      <c r="D28" s="4">
        <v>80</v>
      </c>
      <c r="E28" s="4">
        <v>105</v>
      </c>
      <c r="F28" s="4">
        <v>55</v>
      </c>
      <c r="G28" s="5">
        <f t="shared" si="0"/>
        <v>310</v>
      </c>
      <c r="H28" s="6">
        <v>0</v>
      </c>
      <c r="I28" s="6">
        <v>0</v>
      </c>
      <c r="J28" s="6">
        <v>0</v>
      </c>
      <c r="K28" s="6">
        <v>0</v>
      </c>
      <c r="L28" s="8">
        <v>16161.41504</v>
      </c>
      <c r="M28" s="8">
        <v>5226.9923000000008</v>
      </c>
      <c r="N28" s="8">
        <v>3644.736973333333</v>
      </c>
      <c r="O28" s="8">
        <f t="shared" si="1"/>
        <v>43.412057941168783</v>
      </c>
      <c r="P28" s="4">
        <f t="shared" si="2"/>
        <v>0</v>
      </c>
      <c r="Q28" s="43">
        <v>74.24906</v>
      </c>
      <c r="R28" s="43">
        <v>56.22654</v>
      </c>
      <c r="S28" s="7">
        <f t="shared" si="3"/>
        <v>-24.273061504078299</v>
      </c>
      <c r="T28" s="5">
        <v>5</v>
      </c>
      <c r="U28" s="5">
        <v>0</v>
      </c>
      <c r="V28" s="5">
        <v>5</v>
      </c>
      <c r="W28" s="5">
        <v>20</v>
      </c>
      <c r="X28" s="5">
        <v>5</v>
      </c>
      <c r="Y28" s="5">
        <v>10</v>
      </c>
      <c r="Z28" s="5">
        <f t="shared" si="8"/>
        <v>82.5</v>
      </c>
      <c r="AA28" s="9">
        <f t="shared" si="4"/>
        <v>1.29</v>
      </c>
      <c r="AB28" s="36" t="s">
        <v>96</v>
      </c>
    </row>
    <row r="29" spans="1:38" ht="25.5" customHeight="1" x14ac:dyDescent="0.25">
      <c r="A29" s="20">
        <v>16</v>
      </c>
      <c r="B29" s="24" t="s">
        <v>39</v>
      </c>
      <c r="C29" s="4">
        <v>90</v>
      </c>
      <c r="D29" s="4">
        <v>80</v>
      </c>
      <c r="E29" s="4">
        <v>80</v>
      </c>
      <c r="F29" s="4">
        <v>45</v>
      </c>
      <c r="G29" s="5">
        <f t="shared" si="0"/>
        <v>295</v>
      </c>
      <c r="H29" s="6">
        <v>0</v>
      </c>
      <c r="I29" s="6">
        <v>0</v>
      </c>
      <c r="J29" s="6">
        <v>0</v>
      </c>
      <c r="K29" s="6">
        <v>0</v>
      </c>
      <c r="L29" s="8">
        <v>51954.95635</v>
      </c>
      <c r="M29" s="8">
        <v>15168.885109999999</v>
      </c>
      <c r="N29" s="8">
        <v>12253.924986666667</v>
      </c>
      <c r="O29" s="8">
        <f t="shared" si="1"/>
        <v>23.787971009330171</v>
      </c>
      <c r="P29" s="4">
        <f t="shared" si="2"/>
        <v>10</v>
      </c>
      <c r="Q29" s="43">
        <v>346.31483000000003</v>
      </c>
      <c r="R29" s="43">
        <v>341.59878999999995</v>
      </c>
      <c r="S29" s="7">
        <f t="shared" si="3"/>
        <v>-1.3617782409145105</v>
      </c>
      <c r="T29" s="5">
        <v>5</v>
      </c>
      <c r="U29" s="5">
        <v>0</v>
      </c>
      <c r="V29" s="5">
        <v>-5</v>
      </c>
      <c r="W29" s="5">
        <v>0</v>
      </c>
      <c r="X29" s="5">
        <v>5</v>
      </c>
      <c r="Y29" s="5">
        <v>10</v>
      </c>
      <c r="Z29" s="5">
        <f>G29/4-(H29+I29+J29+K29)+P29+T29+U29+V29-W29+X29+Y29</f>
        <v>98.75</v>
      </c>
      <c r="AA29" s="9">
        <f t="shared" si="4"/>
        <v>1.54</v>
      </c>
      <c r="AB29" s="36" t="s">
        <v>94</v>
      </c>
    </row>
    <row r="30" spans="1:38" ht="25.5" customHeight="1" x14ac:dyDescent="0.25">
      <c r="A30" s="20">
        <v>17</v>
      </c>
      <c r="B30" s="23" t="s">
        <v>40</v>
      </c>
      <c r="C30" s="4">
        <v>90</v>
      </c>
      <c r="D30" s="4">
        <v>75</v>
      </c>
      <c r="E30" s="4">
        <v>90</v>
      </c>
      <c r="F30" s="4">
        <v>55</v>
      </c>
      <c r="G30" s="5">
        <f t="shared" si="0"/>
        <v>310</v>
      </c>
      <c r="H30" s="6">
        <v>0</v>
      </c>
      <c r="I30" s="6">
        <v>0</v>
      </c>
      <c r="J30" s="6">
        <v>0</v>
      </c>
      <c r="K30" s="6">
        <v>0</v>
      </c>
      <c r="L30" s="8">
        <v>19993.94497</v>
      </c>
      <c r="M30" s="8">
        <v>6281.6544599999988</v>
      </c>
      <c r="N30" s="8">
        <v>4547.4160266666668</v>
      </c>
      <c r="O30" s="8">
        <f t="shared" si="1"/>
        <v>38.136788522614204</v>
      </c>
      <c r="P30" s="4">
        <f t="shared" si="2"/>
        <v>0</v>
      </c>
      <c r="Q30" s="43">
        <v>427.47908000000001</v>
      </c>
      <c r="R30" s="43">
        <v>476.42496</v>
      </c>
      <c r="S30" s="7">
        <f t="shared" si="3"/>
        <v>11.449888962987378</v>
      </c>
      <c r="T30" s="5">
        <v>0</v>
      </c>
      <c r="U30" s="5">
        <v>0</v>
      </c>
      <c r="V30" s="5">
        <v>5</v>
      </c>
      <c r="W30" s="5">
        <v>0</v>
      </c>
      <c r="X30" s="5">
        <v>5</v>
      </c>
      <c r="Y30" s="5">
        <v>10</v>
      </c>
      <c r="Z30" s="5">
        <f>G30/4-(H30+I30+J30+K30)+P30+T30+U30+V30-W30+X30+Y30</f>
        <v>97.5</v>
      </c>
      <c r="AA30" s="9">
        <f t="shared" si="4"/>
        <v>1.52</v>
      </c>
      <c r="AB30" s="36" t="s">
        <v>94</v>
      </c>
      <c r="AD30" s="16"/>
      <c r="AE30" s="44"/>
      <c r="AF30" s="16"/>
      <c r="AG30" s="16"/>
      <c r="AH30" s="16"/>
      <c r="AI30" s="16"/>
      <c r="AJ30" s="16"/>
      <c r="AK30" s="16"/>
      <c r="AL30" s="16"/>
    </row>
    <row r="31" spans="1:38" ht="25.5" customHeight="1" x14ac:dyDescent="0.25">
      <c r="A31" s="20">
        <v>18</v>
      </c>
      <c r="B31" s="23" t="s">
        <v>41</v>
      </c>
      <c r="C31" s="4">
        <v>100</v>
      </c>
      <c r="D31" s="4">
        <v>105</v>
      </c>
      <c r="E31" s="4">
        <v>105</v>
      </c>
      <c r="F31" s="4">
        <v>65</v>
      </c>
      <c r="G31" s="5">
        <f t="shared" si="0"/>
        <v>375</v>
      </c>
      <c r="H31" s="6">
        <v>0</v>
      </c>
      <c r="I31" s="6">
        <v>0</v>
      </c>
      <c r="J31" s="6">
        <v>0</v>
      </c>
      <c r="K31" s="6">
        <v>0</v>
      </c>
      <c r="L31" s="8">
        <v>14109.11658</v>
      </c>
      <c r="M31" s="8">
        <v>4158.6442899999993</v>
      </c>
      <c r="N31" s="8">
        <v>3314.2689166666664</v>
      </c>
      <c r="O31" s="8">
        <f t="shared" si="1"/>
        <v>25.476972284511099</v>
      </c>
      <c r="P31" s="4">
        <f t="shared" si="2"/>
        <v>0</v>
      </c>
      <c r="Q31" s="43">
        <v>2.3575300000000001</v>
      </c>
      <c r="R31" s="43">
        <v>1.31511</v>
      </c>
      <c r="S31" s="7">
        <f t="shared" si="3"/>
        <v>-44.216616543585879</v>
      </c>
      <c r="T31" s="5">
        <v>5</v>
      </c>
      <c r="U31" s="5">
        <v>0</v>
      </c>
      <c r="V31" s="5">
        <v>5</v>
      </c>
      <c r="W31" s="5">
        <v>0</v>
      </c>
      <c r="X31" s="5">
        <v>5</v>
      </c>
      <c r="Y31" s="5">
        <v>10</v>
      </c>
      <c r="Z31" s="5">
        <f t="shared" si="7"/>
        <v>118.75</v>
      </c>
      <c r="AA31" s="9">
        <f t="shared" si="4"/>
        <v>1.86</v>
      </c>
      <c r="AB31" s="36" t="s">
        <v>94</v>
      </c>
    </row>
    <row r="32" spans="1:38" ht="25.5" customHeight="1" x14ac:dyDescent="0.25">
      <c r="A32" s="20">
        <v>19</v>
      </c>
      <c r="B32" s="23" t="s">
        <v>42</v>
      </c>
      <c r="C32" s="4">
        <v>75</v>
      </c>
      <c r="D32" s="4">
        <v>80</v>
      </c>
      <c r="E32" s="4">
        <v>60</v>
      </c>
      <c r="F32" s="4">
        <v>55</v>
      </c>
      <c r="G32" s="5">
        <f t="shared" si="0"/>
        <v>270</v>
      </c>
      <c r="H32" s="6">
        <v>0</v>
      </c>
      <c r="I32" s="6">
        <v>0</v>
      </c>
      <c r="J32" s="6">
        <v>0</v>
      </c>
      <c r="K32" s="6">
        <v>0</v>
      </c>
      <c r="L32" s="8">
        <v>37945.40569</v>
      </c>
      <c r="M32" s="8">
        <v>14649.66368</v>
      </c>
      <c r="N32" s="8">
        <v>7739.1703066666678</v>
      </c>
      <c r="O32" s="8">
        <f t="shared" si="1"/>
        <v>89.292431869350423</v>
      </c>
      <c r="P32" s="4">
        <f t="shared" si="2"/>
        <v>0</v>
      </c>
      <c r="Q32" s="43">
        <v>57.93694</v>
      </c>
      <c r="R32" s="43">
        <v>38.99736</v>
      </c>
      <c r="S32" s="7">
        <f t="shared" si="3"/>
        <v>-32.689990185881406</v>
      </c>
      <c r="T32" s="5">
        <v>5</v>
      </c>
      <c r="U32" s="5">
        <v>0</v>
      </c>
      <c r="V32" s="5">
        <v>-5</v>
      </c>
      <c r="W32" s="5">
        <v>0</v>
      </c>
      <c r="X32" s="5">
        <v>5</v>
      </c>
      <c r="Y32" s="5">
        <v>10</v>
      </c>
      <c r="Z32" s="5">
        <f t="shared" ref="Z32:Z35" si="13">G32/4-(H32+I32+J32+K32)+P32+T32+U32+V32-W32+X32+Y32</f>
        <v>82.5</v>
      </c>
      <c r="AA32" s="9">
        <f t="shared" si="4"/>
        <v>1.29</v>
      </c>
      <c r="AB32" s="36" t="s">
        <v>96</v>
      </c>
    </row>
    <row r="33" spans="1:28" ht="25.5" x14ac:dyDescent="0.25">
      <c r="A33" s="20">
        <v>20</v>
      </c>
      <c r="B33" s="23" t="s">
        <v>43</v>
      </c>
      <c r="C33" s="4">
        <v>90</v>
      </c>
      <c r="D33" s="4">
        <v>75</v>
      </c>
      <c r="E33" s="4">
        <v>70</v>
      </c>
      <c r="F33" s="4">
        <v>55</v>
      </c>
      <c r="G33" s="5">
        <f t="shared" si="0"/>
        <v>290</v>
      </c>
      <c r="H33" s="6">
        <v>10</v>
      </c>
      <c r="I33" s="6">
        <v>0</v>
      </c>
      <c r="J33" s="6">
        <v>0</v>
      </c>
      <c r="K33" s="6">
        <v>0</v>
      </c>
      <c r="L33" s="8">
        <v>34025.864540000002</v>
      </c>
      <c r="M33" s="8">
        <v>9865.1194700000033</v>
      </c>
      <c r="N33" s="8">
        <v>8033.2596000000003</v>
      </c>
      <c r="O33" s="8">
        <f t="shared" si="1"/>
        <v>22.803444195927675</v>
      </c>
      <c r="P33" s="4">
        <f t="shared" si="2"/>
        <v>10</v>
      </c>
      <c r="Q33" s="43">
        <v>425.34264000000002</v>
      </c>
      <c r="R33" s="43">
        <v>401.71438000000001</v>
      </c>
      <c r="S33" s="7">
        <f t="shared" si="3"/>
        <v>-5.5551119915934146</v>
      </c>
      <c r="T33" s="5">
        <v>5</v>
      </c>
      <c r="U33" s="5">
        <v>-10</v>
      </c>
      <c r="V33" s="5">
        <v>-5</v>
      </c>
      <c r="W33" s="5">
        <v>10</v>
      </c>
      <c r="X33" s="5">
        <v>5</v>
      </c>
      <c r="Y33" s="5">
        <v>10</v>
      </c>
      <c r="Z33" s="5">
        <f>G33/4-(H33+I33+J33+K33)+P33+T33+U33+V33-W33+X33+Y33</f>
        <v>67.5</v>
      </c>
      <c r="AA33" s="9">
        <f t="shared" si="4"/>
        <v>1.05</v>
      </c>
      <c r="AB33" s="36" t="s">
        <v>95</v>
      </c>
    </row>
    <row r="34" spans="1:28" ht="25.5" customHeight="1" x14ac:dyDescent="0.25">
      <c r="A34" s="20">
        <v>21</v>
      </c>
      <c r="B34" s="23" t="s">
        <v>44</v>
      </c>
      <c r="C34" s="4">
        <v>70</v>
      </c>
      <c r="D34" s="4">
        <v>90</v>
      </c>
      <c r="E34" s="4">
        <v>90</v>
      </c>
      <c r="F34" s="4">
        <v>50</v>
      </c>
      <c r="G34" s="5">
        <f t="shared" si="0"/>
        <v>300</v>
      </c>
      <c r="H34" s="6">
        <v>0</v>
      </c>
      <c r="I34" s="6">
        <v>0</v>
      </c>
      <c r="J34" s="6">
        <v>0</v>
      </c>
      <c r="K34" s="6">
        <v>0</v>
      </c>
      <c r="L34" s="8">
        <v>21313.89762</v>
      </c>
      <c r="M34" s="8">
        <v>6098.8174000000026</v>
      </c>
      <c r="N34" s="8">
        <v>5050.6925966666668</v>
      </c>
      <c r="O34" s="8">
        <f t="shared" si="1"/>
        <v>20.752100494594991</v>
      </c>
      <c r="P34" s="4">
        <f t="shared" si="2"/>
        <v>10</v>
      </c>
      <c r="Q34" s="43">
        <v>341.99167999999997</v>
      </c>
      <c r="R34" s="43">
        <v>341.08645000000001</v>
      </c>
      <c r="S34" s="7">
        <f t="shared" si="3"/>
        <v>-0.26469357383196002</v>
      </c>
      <c r="T34" s="5">
        <v>5</v>
      </c>
      <c r="U34" s="5">
        <v>0</v>
      </c>
      <c r="V34" s="5">
        <v>-5</v>
      </c>
      <c r="W34" s="5">
        <v>0</v>
      </c>
      <c r="X34" s="5">
        <v>5</v>
      </c>
      <c r="Y34" s="5">
        <v>10</v>
      </c>
      <c r="Z34" s="5">
        <f t="shared" si="13"/>
        <v>100</v>
      </c>
      <c r="AA34" s="9">
        <f t="shared" si="4"/>
        <v>1.56</v>
      </c>
      <c r="AB34" s="36" t="s">
        <v>94</v>
      </c>
    </row>
    <row r="35" spans="1:28" ht="25.5" customHeight="1" x14ac:dyDescent="0.25">
      <c r="A35" s="20">
        <v>22</v>
      </c>
      <c r="B35" s="23" t="s">
        <v>45</v>
      </c>
      <c r="C35" s="4">
        <v>100</v>
      </c>
      <c r="D35" s="4">
        <v>80</v>
      </c>
      <c r="E35" s="4">
        <v>75</v>
      </c>
      <c r="F35" s="4">
        <v>65</v>
      </c>
      <c r="G35" s="5">
        <f t="shared" si="0"/>
        <v>320</v>
      </c>
      <c r="H35" s="6">
        <v>0</v>
      </c>
      <c r="I35" s="6">
        <v>0</v>
      </c>
      <c r="J35" s="6">
        <v>10</v>
      </c>
      <c r="K35" s="6">
        <v>0</v>
      </c>
      <c r="L35" s="8">
        <v>17628.140789999998</v>
      </c>
      <c r="M35" s="8">
        <v>6257.8545999999997</v>
      </c>
      <c r="N35" s="8">
        <v>3783.36564</v>
      </c>
      <c r="O35" s="8">
        <f t="shared" si="1"/>
        <v>65.404436035423728</v>
      </c>
      <c r="P35" s="4">
        <f t="shared" si="2"/>
        <v>0</v>
      </c>
      <c r="Q35" s="43">
        <v>90.704630000000009</v>
      </c>
      <c r="R35" s="43">
        <v>201.44367000000003</v>
      </c>
      <c r="S35" s="7">
        <f t="shared" si="3"/>
        <v>122.08752739523882</v>
      </c>
      <c r="T35" s="5">
        <v>0</v>
      </c>
      <c r="U35" s="5">
        <v>0</v>
      </c>
      <c r="V35" s="5">
        <v>5</v>
      </c>
      <c r="W35" s="5">
        <v>0</v>
      </c>
      <c r="X35" s="5">
        <v>5</v>
      </c>
      <c r="Y35" s="5">
        <v>10</v>
      </c>
      <c r="Z35" s="5">
        <f t="shared" si="13"/>
        <v>90</v>
      </c>
      <c r="AA35" s="9">
        <f t="shared" si="4"/>
        <v>1.41</v>
      </c>
      <c r="AB35" s="36" t="s">
        <v>96</v>
      </c>
    </row>
    <row r="36" spans="1:28" ht="25.5" customHeight="1" x14ac:dyDescent="0.25">
      <c r="A36" s="20">
        <v>23</v>
      </c>
      <c r="B36" s="23" t="s">
        <v>46</v>
      </c>
      <c r="C36" s="4">
        <v>90</v>
      </c>
      <c r="D36" s="4">
        <v>75</v>
      </c>
      <c r="E36" s="4">
        <v>90</v>
      </c>
      <c r="F36" s="4">
        <v>30</v>
      </c>
      <c r="G36" s="5">
        <f t="shared" si="0"/>
        <v>285</v>
      </c>
      <c r="H36" s="6">
        <v>0</v>
      </c>
      <c r="I36" s="6">
        <v>0</v>
      </c>
      <c r="J36" s="6">
        <v>0</v>
      </c>
      <c r="K36" s="6">
        <v>0</v>
      </c>
      <c r="L36" s="8">
        <v>17815.80744</v>
      </c>
      <c r="M36" s="8">
        <v>5548.5106100000012</v>
      </c>
      <c r="N36" s="8">
        <v>4062.8756400000002</v>
      </c>
      <c r="O36" s="8">
        <f t="shared" si="1"/>
        <v>36.566095092194374</v>
      </c>
      <c r="P36" s="4">
        <f t="shared" si="2"/>
        <v>0</v>
      </c>
      <c r="Q36" s="43">
        <v>1150.85779</v>
      </c>
      <c r="R36" s="43">
        <v>839.43687999999997</v>
      </c>
      <c r="S36" s="7">
        <f t="shared" si="3"/>
        <v>-27.059895037074913</v>
      </c>
      <c r="T36" s="5">
        <v>5</v>
      </c>
      <c r="U36" s="5">
        <v>0</v>
      </c>
      <c r="V36" s="5">
        <v>-5</v>
      </c>
      <c r="W36" s="5">
        <v>0</v>
      </c>
      <c r="X36" s="5">
        <v>5</v>
      </c>
      <c r="Y36" s="5">
        <v>10</v>
      </c>
      <c r="Z36" s="5">
        <f t="shared" si="7"/>
        <v>86.25</v>
      </c>
      <c r="AA36" s="9">
        <f t="shared" si="4"/>
        <v>1.35</v>
      </c>
      <c r="AB36" s="36" t="s">
        <v>96</v>
      </c>
    </row>
    <row r="37" spans="1:28" ht="25.5" customHeight="1" x14ac:dyDescent="0.25">
      <c r="A37" s="20">
        <v>24</v>
      </c>
      <c r="B37" s="23" t="s">
        <v>47</v>
      </c>
      <c r="C37" s="4">
        <v>100</v>
      </c>
      <c r="D37" s="4">
        <v>85</v>
      </c>
      <c r="E37" s="4">
        <v>90</v>
      </c>
      <c r="F37" s="4">
        <v>55</v>
      </c>
      <c r="G37" s="5">
        <f t="shared" si="0"/>
        <v>330</v>
      </c>
      <c r="H37" s="6">
        <v>0</v>
      </c>
      <c r="I37" s="6">
        <v>0</v>
      </c>
      <c r="J37" s="6">
        <v>0</v>
      </c>
      <c r="K37" s="6">
        <v>0</v>
      </c>
      <c r="L37" s="8">
        <v>15868.53644</v>
      </c>
      <c r="M37" s="8">
        <v>4665.4115700000002</v>
      </c>
      <c r="N37" s="8">
        <v>3734.1303066666665</v>
      </c>
      <c r="O37" s="8">
        <f t="shared" si="1"/>
        <v>24.93970983472876</v>
      </c>
      <c r="P37" s="4">
        <f t="shared" si="2"/>
        <v>10</v>
      </c>
      <c r="Q37" s="43">
        <v>88.84535000000001</v>
      </c>
      <c r="R37" s="43">
        <v>88.765479999999997</v>
      </c>
      <c r="S37" s="7">
        <f t="shared" si="3"/>
        <v>-8.9897783057879641E-2</v>
      </c>
      <c r="T37" s="5">
        <v>5</v>
      </c>
      <c r="U37" s="5">
        <v>0</v>
      </c>
      <c r="V37" s="5">
        <v>5</v>
      </c>
      <c r="W37" s="5">
        <v>0</v>
      </c>
      <c r="X37" s="5">
        <v>5</v>
      </c>
      <c r="Y37" s="5">
        <v>10</v>
      </c>
      <c r="Z37" s="5">
        <f t="shared" si="7"/>
        <v>117.5</v>
      </c>
      <c r="AA37" s="9">
        <f t="shared" si="4"/>
        <v>1.84</v>
      </c>
      <c r="AB37" s="36" t="s">
        <v>94</v>
      </c>
    </row>
    <row r="38" spans="1:28" ht="25.5" customHeight="1" x14ac:dyDescent="0.25">
      <c r="A38" s="20">
        <v>25</v>
      </c>
      <c r="B38" s="23" t="s">
        <v>48</v>
      </c>
      <c r="C38" s="4">
        <v>100</v>
      </c>
      <c r="D38" s="4">
        <v>105</v>
      </c>
      <c r="E38" s="4">
        <v>105</v>
      </c>
      <c r="F38" s="4">
        <v>65</v>
      </c>
      <c r="G38" s="5">
        <f t="shared" si="0"/>
        <v>375</v>
      </c>
      <c r="H38" s="6">
        <v>0</v>
      </c>
      <c r="I38" s="6">
        <v>0</v>
      </c>
      <c r="J38" s="6">
        <v>0</v>
      </c>
      <c r="K38" s="6">
        <v>0</v>
      </c>
      <c r="L38" s="8">
        <v>18290.33194</v>
      </c>
      <c r="M38" s="8">
        <v>5540.9549599999991</v>
      </c>
      <c r="N38" s="8">
        <v>4249.4829733333336</v>
      </c>
      <c r="O38" s="8">
        <f t="shared" si="1"/>
        <v>30.391273356570785</v>
      </c>
      <c r="P38" s="4">
        <f t="shared" si="2"/>
        <v>0</v>
      </c>
      <c r="Q38" s="43">
        <v>151.45713000000001</v>
      </c>
      <c r="R38" s="43">
        <v>150.76604</v>
      </c>
      <c r="S38" s="7">
        <f t="shared" si="3"/>
        <v>-0.45629413418833609</v>
      </c>
      <c r="T38" s="5">
        <v>5</v>
      </c>
      <c r="U38" s="5">
        <v>0</v>
      </c>
      <c r="V38" s="5">
        <v>5</v>
      </c>
      <c r="W38" s="5">
        <v>0</v>
      </c>
      <c r="X38" s="5">
        <v>5</v>
      </c>
      <c r="Y38" s="5">
        <v>10</v>
      </c>
      <c r="Z38" s="5">
        <f t="shared" si="7"/>
        <v>118.75</v>
      </c>
      <c r="AA38" s="9">
        <f t="shared" si="4"/>
        <v>1.86</v>
      </c>
      <c r="AB38" s="36" t="s">
        <v>94</v>
      </c>
    </row>
    <row r="39" spans="1:28" ht="38.25" customHeight="1" x14ac:dyDescent="0.25">
      <c r="A39" s="20">
        <v>26</v>
      </c>
      <c r="B39" s="23" t="s">
        <v>49</v>
      </c>
      <c r="C39" s="4">
        <v>85</v>
      </c>
      <c r="D39" s="4">
        <v>70</v>
      </c>
      <c r="E39" s="4">
        <v>90</v>
      </c>
      <c r="F39" s="4">
        <v>55</v>
      </c>
      <c r="G39" s="5">
        <f t="shared" si="0"/>
        <v>300</v>
      </c>
      <c r="H39" s="6">
        <v>0</v>
      </c>
      <c r="I39" s="6">
        <v>0</v>
      </c>
      <c r="J39" s="6">
        <v>0</v>
      </c>
      <c r="K39" s="6">
        <v>0</v>
      </c>
      <c r="L39" s="8">
        <v>33064.922680000003</v>
      </c>
      <c r="M39" s="8">
        <v>11206.237049999998</v>
      </c>
      <c r="N39" s="8">
        <v>7280.6725633333335</v>
      </c>
      <c r="O39" s="8">
        <f t="shared" si="1"/>
        <v>53.91760792040634</v>
      </c>
      <c r="P39" s="4">
        <f t="shared" si="2"/>
        <v>0</v>
      </c>
      <c r="Q39" s="43">
        <v>15.512229999999999</v>
      </c>
      <c r="R39" s="43">
        <v>19.856570000000001</v>
      </c>
      <c r="S39" s="7">
        <f t="shared" si="3"/>
        <v>28.005902439558998</v>
      </c>
      <c r="T39" s="5">
        <v>0</v>
      </c>
      <c r="U39" s="5">
        <v>0</v>
      </c>
      <c r="V39" s="5">
        <v>5</v>
      </c>
      <c r="W39" s="5">
        <v>0</v>
      </c>
      <c r="X39" s="5">
        <v>5</v>
      </c>
      <c r="Y39" s="5">
        <v>10</v>
      </c>
      <c r="Z39" s="5">
        <f t="shared" ref="Z39:Z40" si="14">G39/4-(H39+I39+J39+K39)+P39+T39+U39+V39-W39+X39+Y39</f>
        <v>95</v>
      </c>
      <c r="AA39" s="9">
        <f t="shared" si="4"/>
        <v>1.48</v>
      </c>
      <c r="AB39" s="36" t="s">
        <v>96</v>
      </c>
    </row>
    <row r="40" spans="1:28" ht="25.5" customHeight="1" x14ac:dyDescent="0.25">
      <c r="A40" s="20">
        <v>27</v>
      </c>
      <c r="B40" s="23" t="s">
        <v>50</v>
      </c>
      <c r="C40" s="4">
        <v>90</v>
      </c>
      <c r="D40" s="4">
        <v>90</v>
      </c>
      <c r="E40" s="4">
        <v>95</v>
      </c>
      <c r="F40" s="4">
        <v>65</v>
      </c>
      <c r="G40" s="5">
        <f t="shared" si="0"/>
        <v>340</v>
      </c>
      <c r="H40" s="6">
        <v>0</v>
      </c>
      <c r="I40" s="6">
        <v>0</v>
      </c>
      <c r="J40" s="6">
        <v>0</v>
      </c>
      <c r="K40" s="6">
        <v>0</v>
      </c>
      <c r="L40" s="8">
        <v>42851.04565</v>
      </c>
      <c r="M40" s="8">
        <v>10908.078559999994</v>
      </c>
      <c r="N40" s="8">
        <v>10647.377640000001</v>
      </c>
      <c r="O40" s="8">
        <f t="shared" si="1"/>
        <v>2.4484988587292547</v>
      </c>
      <c r="P40" s="4">
        <f t="shared" si="2"/>
        <v>10</v>
      </c>
      <c r="Q40" s="43">
        <v>85.411740000000009</v>
      </c>
      <c r="R40" s="43">
        <v>87.103949999999998</v>
      </c>
      <c r="S40" s="7">
        <f t="shared" si="3"/>
        <v>1.9812381763911946</v>
      </c>
      <c r="T40" s="5">
        <v>5</v>
      </c>
      <c r="U40" s="5">
        <v>0</v>
      </c>
      <c r="V40" s="5">
        <v>-5</v>
      </c>
      <c r="W40" s="5">
        <v>10</v>
      </c>
      <c r="X40" s="5">
        <v>5</v>
      </c>
      <c r="Y40" s="5">
        <v>10</v>
      </c>
      <c r="Z40" s="5">
        <f t="shared" si="14"/>
        <v>100</v>
      </c>
      <c r="AA40" s="9">
        <f t="shared" si="4"/>
        <v>1.56</v>
      </c>
      <c r="AB40" s="36" t="s">
        <v>94</v>
      </c>
    </row>
    <row r="41" spans="1:28" ht="25.5" customHeight="1" x14ac:dyDescent="0.25">
      <c r="A41" s="20">
        <v>28</v>
      </c>
      <c r="B41" s="23" t="s">
        <v>51</v>
      </c>
      <c r="C41" s="4">
        <v>80</v>
      </c>
      <c r="D41" s="4">
        <v>100</v>
      </c>
      <c r="E41" s="4">
        <v>95</v>
      </c>
      <c r="F41" s="4">
        <v>65</v>
      </c>
      <c r="G41" s="5">
        <f t="shared" si="0"/>
        <v>340</v>
      </c>
      <c r="H41" s="6">
        <v>0</v>
      </c>
      <c r="I41" s="6">
        <v>0</v>
      </c>
      <c r="J41" s="6">
        <v>0</v>
      </c>
      <c r="K41" s="6">
        <v>0</v>
      </c>
      <c r="L41" s="8">
        <v>32115.815039999998</v>
      </c>
      <c r="M41" s="8">
        <v>9970.6069299999999</v>
      </c>
      <c r="N41" s="8">
        <v>7357.8885266666675</v>
      </c>
      <c r="O41" s="8">
        <f t="shared" si="1"/>
        <v>35.509078370299363</v>
      </c>
      <c r="P41" s="4">
        <f t="shared" si="2"/>
        <v>0</v>
      </c>
      <c r="Q41" s="43">
        <v>5.81426</v>
      </c>
      <c r="R41" s="43">
        <v>1.9847000000000001</v>
      </c>
      <c r="S41" s="7">
        <f t="shared" si="3"/>
        <v>-65.864959599329922</v>
      </c>
      <c r="T41" s="5">
        <v>5</v>
      </c>
      <c r="U41" s="5">
        <v>0</v>
      </c>
      <c r="V41" s="5">
        <v>5</v>
      </c>
      <c r="W41" s="5">
        <v>0</v>
      </c>
      <c r="X41" s="5">
        <v>5</v>
      </c>
      <c r="Y41" s="5">
        <v>10</v>
      </c>
      <c r="Z41" s="5">
        <f t="shared" si="7"/>
        <v>110</v>
      </c>
      <c r="AA41" s="9">
        <f t="shared" si="4"/>
        <v>1.72</v>
      </c>
      <c r="AB41" s="36" t="s">
        <v>94</v>
      </c>
    </row>
    <row r="42" spans="1:28" ht="25.5" customHeight="1" x14ac:dyDescent="0.25">
      <c r="A42" s="20">
        <v>29</v>
      </c>
      <c r="B42" s="23" t="s">
        <v>52</v>
      </c>
      <c r="C42" s="4">
        <v>100</v>
      </c>
      <c r="D42" s="4">
        <v>95</v>
      </c>
      <c r="E42" s="4">
        <v>105</v>
      </c>
      <c r="F42" s="4">
        <v>55</v>
      </c>
      <c r="G42" s="5">
        <f t="shared" si="0"/>
        <v>355</v>
      </c>
      <c r="H42" s="6">
        <v>0</v>
      </c>
      <c r="I42" s="6">
        <v>0</v>
      </c>
      <c r="J42" s="6">
        <v>0</v>
      </c>
      <c r="K42" s="6">
        <v>0</v>
      </c>
      <c r="L42" s="8">
        <v>28525.237850000001</v>
      </c>
      <c r="M42" s="8">
        <v>8409.7106899999981</v>
      </c>
      <c r="N42" s="8">
        <v>6700.3200033333342</v>
      </c>
      <c r="O42" s="8">
        <f t="shared" si="1"/>
        <v>25.512075330973165</v>
      </c>
      <c r="P42" s="4">
        <f t="shared" si="2"/>
        <v>0</v>
      </c>
      <c r="Q42" s="43">
        <v>92.945520000000002</v>
      </c>
      <c r="R42" s="43">
        <v>77.221310000000003</v>
      </c>
      <c r="S42" s="7">
        <f t="shared" si="3"/>
        <v>-16.917663164399961</v>
      </c>
      <c r="T42" s="5">
        <v>5</v>
      </c>
      <c r="U42" s="5">
        <v>0</v>
      </c>
      <c r="V42" s="5">
        <v>5</v>
      </c>
      <c r="W42" s="5">
        <v>10</v>
      </c>
      <c r="X42" s="5">
        <v>5</v>
      </c>
      <c r="Y42" s="5">
        <v>10</v>
      </c>
      <c r="Z42" s="5">
        <f>G42/4-(H42+I42+J42+K42)+P42+T42+U42+V42-W42+X42+Y42</f>
        <v>103.75</v>
      </c>
      <c r="AA42" s="9">
        <f t="shared" si="4"/>
        <v>1.62</v>
      </c>
      <c r="AB42" s="36" t="s">
        <v>94</v>
      </c>
    </row>
    <row r="43" spans="1:28" ht="25.5" customHeight="1" x14ac:dyDescent="0.25">
      <c r="A43" s="20">
        <v>30</v>
      </c>
      <c r="B43" s="23" t="s">
        <v>53</v>
      </c>
      <c r="C43" s="4">
        <v>100</v>
      </c>
      <c r="D43" s="4">
        <v>105</v>
      </c>
      <c r="E43" s="4">
        <v>90</v>
      </c>
      <c r="F43" s="4">
        <v>65</v>
      </c>
      <c r="G43" s="5">
        <f t="shared" si="0"/>
        <v>360</v>
      </c>
      <c r="H43" s="6">
        <v>0</v>
      </c>
      <c r="I43" s="6">
        <v>0</v>
      </c>
      <c r="J43" s="6">
        <v>0</v>
      </c>
      <c r="K43" s="6">
        <v>0</v>
      </c>
      <c r="L43" s="8">
        <v>15500.935599999999</v>
      </c>
      <c r="M43" s="8">
        <v>5207.6234000000004</v>
      </c>
      <c r="N43" s="8">
        <v>3392.8911966666669</v>
      </c>
      <c r="O43" s="8">
        <f t="shared" si="1"/>
        <v>53.486307050347222</v>
      </c>
      <c r="P43" s="4">
        <f t="shared" si="2"/>
        <v>0</v>
      </c>
      <c r="Q43" s="43">
        <v>150.12954000000002</v>
      </c>
      <c r="R43" s="43">
        <v>309.81220999999999</v>
      </c>
      <c r="S43" s="7">
        <f t="shared" si="3"/>
        <v>106.36325802370403</v>
      </c>
      <c r="T43" s="5">
        <v>0</v>
      </c>
      <c r="U43" s="5">
        <v>0</v>
      </c>
      <c r="V43" s="5">
        <v>-5</v>
      </c>
      <c r="W43" s="5">
        <v>0</v>
      </c>
      <c r="X43" s="5">
        <v>5</v>
      </c>
      <c r="Y43" s="5">
        <v>10</v>
      </c>
      <c r="Z43" s="5">
        <f t="shared" si="7"/>
        <v>100</v>
      </c>
      <c r="AA43" s="9">
        <f t="shared" si="4"/>
        <v>1.56</v>
      </c>
      <c r="AB43" s="36" t="s">
        <v>94</v>
      </c>
    </row>
    <row r="44" spans="1:28" ht="25.5" customHeight="1" x14ac:dyDescent="0.25">
      <c r="A44" s="20">
        <v>31</v>
      </c>
      <c r="B44" s="23" t="s">
        <v>54</v>
      </c>
      <c r="C44" s="4">
        <v>100</v>
      </c>
      <c r="D44" s="4">
        <v>100</v>
      </c>
      <c r="E44" s="4">
        <v>105</v>
      </c>
      <c r="F44" s="4">
        <v>45</v>
      </c>
      <c r="G44" s="5">
        <f t="shared" si="0"/>
        <v>350</v>
      </c>
      <c r="H44" s="6">
        <v>0</v>
      </c>
      <c r="I44" s="6">
        <v>0</v>
      </c>
      <c r="J44" s="6">
        <v>0</v>
      </c>
      <c r="K44" s="6">
        <v>0</v>
      </c>
      <c r="L44" s="8">
        <v>20097.539359999999</v>
      </c>
      <c r="M44" s="8">
        <v>5908.1118699999988</v>
      </c>
      <c r="N44" s="8">
        <v>4729.1170566666669</v>
      </c>
      <c r="O44" s="8">
        <f t="shared" si="1"/>
        <v>24.93054832870536</v>
      </c>
      <c r="P44" s="4">
        <f t="shared" si="2"/>
        <v>10</v>
      </c>
      <c r="Q44" s="43">
        <v>192.4597</v>
      </c>
      <c r="R44" s="43">
        <v>97.386499999999998</v>
      </c>
      <c r="S44" s="7">
        <f t="shared" si="3"/>
        <v>-49.399017040970136</v>
      </c>
      <c r="T44" s="5">
        <v>5</v>
      </c>
      <c r="U44" s="5">
        <v>-10</v>
      </c>
      <c r="V44" s="5">
        <v>-5</v>
      </c>
      <c r="W44" s="5">
        <v>0</v>
      </c>
      <c r="X44" s="5">
        <v>5</v>
      </c>
      <c r="Y44" s="5">
        <v>10</v>
      </c>
      <c r="Z44" s="5">
        <f t="shared" si="7"/>
        <v>122.5</v>
      </c>
      <c r="AA44" s="9">
        <f t="shared" si="4"/>
        <v>1.91</v>
      </c>
      <c r="AB44" s="36" t="s">
        <v>94</v>
      </c>
    </row>
    <row r="45" spans="1:28" ht="25.5" customHeight="1" x14ac:dyDescent="0.25">
      <c r="A45" s="20">
        <v>32</v>
      </c>
      <c r="B45" s="23" t="s">
        <v>55</v>
      </c>
      <c r="C45" s="4">
        <v>70</v>
      </c>
      <c r="D45" s="4">
        <v>70</v>
      </c>
      <c r="E45" s="4">
        <v>75</v>
      </c>
      <c r="F45" s="4">
        <v>30</v>
      </c>
      <c r="G45" s="5">
        <f t="shared" si="0"/>
        <v>245</v>
      </c>
      <c r="H45" s="6">
        <v>0</v>
      </c>
      <c r="I45" s="6">
        <v>0</v>
      </c>
      <c r="J45" s="6">
        <v>0</v>
      </c>
      <c r="K45" s="6">
        <v>0</v>
      </c>
      <c r="L45" s="8">
        <v>44272.260060000001</v>
      </c>
      <c r="M45" s="8">
        <v>13905.211899999998</v>
      </c>
      <c r="N45" s="8">
        <v>10113.786093333334</v>
      </c>
      <c r="O45" s="8">
        <f t="shared" si="1"/>
        <v>37.487700171608772</v>
      </c>
      <c r="P45" s="4">
        <f t="shared" si="2"/>
        <v>0</v>
      </c>
      <c r="Q45" s="43">
        <v>122.03271000000001</v>
      </c>
      <c r="R45" s="43">
        <v>79.075949999999992</v>
      </c>
      <c r="S45" s="7">
        <f t="shared" si="3"/>
        <v>-35.201021103276332</v>
      </c>
      <c r="T45" s="5">
        <v>5</v>
      </c>
      <c r="U45" s="5">
        <v>0</v>
      </c>
      <c r="V45" s="5">
        <v>-5</v>
      </c>
      <c r="W45" s="5">
        <v>0</v>
      </c>
      <c r="X45" s="5">
        <v>5</v>
      </c>
      <c r="Y45" s="5">
        <v>10</v>
      </c>
      <c r="Z45" s="5">
        <f>G45/4-(H45+I45+J45+K45)+P45+T45+U45+V45-W45+X45+Y45</f>
        <v>76.25</v>
      </c>
      <c r="AA45" s="9">
        <f t="shared" si="4"/>
        <v>1.19</v>
      </c>
      <c r="AB45" s="36" t="s">
        <v>96</v>
      </c>
    </row>
    <row r="46" spans="1:28" ht="25.5" customHeight="1" x14ac:dyDescent="0.25">
      <c r="A46" s="20">
        <v>33</v>
      </c>
      <c r="B46" s="23" t="s">
        <v>56</v>
      </c>
      <c r="C46" s="4">
        <v>65</v>
      </c>
      <c r="D46" s="4">
        <v>80</v>
      </c>
      <c r="E46" s="4">
        <v>40</v>
      </c>
      <c r="F46" s="4">
        <v>55</v>
      </c>
      <c r="G46" s="5">
        <f t="shared" si="0"/>
        <v>240</v>
      </c>
      <c r="H46" s="6">
        <v>0</v>
      </c>
      <c r="I46" s="6">
        <v>0</v>
      </c>
      <c r="J46" s="6">
        <v>0</v>
      </c>
      <c r="K46" s="6">
        <v>0</v>
      </c>
      <c r="L46" s="8">
        <v>105734.14606</v>
      </c>
      <c r="M46" s="8">
        <v>38836.243569999991</v>
      </c>
      <c r="N46" s="8">
        <v>22191.549150000003</v>
      </c>
      <c r="O46" s="8">
        <f t="shared" si="1"/>
        <v>75.004652931136121</v>
      </c>
      <c r="P46" s="4">
        <f t="shared" si="2"/>
        <v>0</v>
      </c>
      <c r="Q46" s="43">
        <v>1406.2018600000001</v>
      </c>
      <c r="R46" s="43">
        <v>0</v>
      </c>
      <c r="S46" s="7">
        <f t="shared" si="3"/>
        <v>-100</v>
      </c>
      <c r="T46" s="5">
        <v>5</v>
      </c>
      <c r="U46" s="5">
        <v>0</v>
      </c>
      <c r="V46" s="5">
        <v>-5</v>
      </c>
      <c r="W46" s="5">
        <v>20</v>
      </c>
      <c r="X46" s="5">
        <v>5</v>
      </c>
      <c r="Y46" s="5">
        <v>10</v>
      </c>
      <c r="Z46" s="5">
        <f t="shared" ref="Z46:Z50" si="15">G46/4-(H46+I46+J46+K46)+P46+T46+U46+V46-W46+X46+Y46</f>
        <v>55</v>
      </c>
      <c r="AA46" s="9">
        <f t="shared" si="4"/>
        <v>0.86</v>
      </c>
      <c r="AB46" s="36" t="s">
        <v>95</v>
      </c>
    </row>
    <row r="47" spans="1:28" ht="25.5" customHeight="1" x14ac:dyDescent="0.25">
      <c r="A47" s="20">
        <v>34</v>
      </c>
      <c r="B47" s="24" t="s">
        <v>57</v>
      </c>
      <c r="C47" s="4">
        <v>75</v>
      </c>
      <c r="D47" s="4">
        <v>80</v>
      </c>
      <c r="E47" s="4">
        <v>80</v>
      </c>
      <c r="F47" s="4">
        <v>45</v>
      </c>
      <c r="G47" s="5">
        <f t="shared" si="0"/>
        <v>280</v>
      </c>
      <c r="H47" s="6">
        <v>0</v>
      </c>
      <c r="I47" s="6">
        <v>0</v>
      </c>
      <c r="J47" s="6">
        <v>0</v>
      </c>
      <c r="K47" s="6">
        <v>0</v>
      </c>
      <c r="L47" s="8">
        <v>44582.786060000006</v>
      </c>
      <c r="M47" s="8">
        <v>14348.668319999997</v>
      </c>
      <c r="N47" s="47">
        <v>10041.396586666668</v>
      </c>
      <c r="O47" s="8">
        <f t="shared" si="1"/>
        <v>42.895146070146076</v>
      </c>
      <c r="P47" s="4">
        <f t="shared" si="2"/>
        <v>0</v>
      </c>
      <c r="Q47" s="43">
        <v>912.61108999999999</v>
      </c>
      <c r="R47" s="43">
        <v>995.40274999999997</v>
      </c>
      <c r="S47" s="7">
        <f t="shared" si="3"/>
        <v>9.071954188064927</v>
      </c>
      <c r="T47" s="5">
        <v>0</v>
      </c>
      <c r="U47" s="5">
        <v>-10</v>
      </c>
      <c r="V47" s="5">
        <v>-5</v>
      </c>
      <c r="W47" s="5">
        <v>20</v>
      </c>
      <c r="X47" s="5">
        <v>5</v>
      </c>
      <c r="Y47" s="5">
        <v>10</v>
      </c>
      <c r="Z47" s="5">
        <f t="shared" si="15"/>
        <v>50</v>
      </c>
      <c r="AA47" s="9">
        <f t="shared" si="4"/>
        <v>0.78</v>
      </c>
      <c r="AB47" s="36" t="s">
        <v>95</v>
      </c>
    </row>
    <row r="48" spans="1:28" ht="25.5" customHeight="1" x14ac:dyDescent="0.25">
      <c r="A48" s="20">
        <v>35</v>
      </c>
      <c r="B48" s="23" t="s">
        <v>58</v>
      </c>
      <c r="C48" s="4">
        <v>85</v>
      </c>
      <c r="D48" s="4">
        <v>70</v>
      </c>
      <c r="E48" s="4">
        <v>90</v>
      </c>
      <c r="F48" s="4">
        <v>50</v>
      </c>
      <c r="G48" s="5">
        <f t="shared" si="0"/>
        <v>295</v>
      </c>
      <c r="H48" s="6">
        <v>0</v>
      </c>
      <c r="I48" s="6">
        <v>0</v>
      </c>
      <c r="J48" s="6">
        <v>0</v>
      </c>
      <c r="K48" s="6">
        <v>0</v>
      </c>
      <c r="L48" s="8">
        <v>23955.571</v>
      </c>
      <c r="M48" s="8">
        <v>8073.2488400000002</v>
      </c>
      <c r="N48" s="47">
        <v>5277.0908866666668</v>
      </c>
      <c r="O48" s="8">
        <f t="shared" si="1"/>
        <v>52.986731011175692</v>
      </c>
      <c r="P48" s="4">
        <f t="shared" si="2"/>
        <v>0</v>
      </c>
      <c r="Q48" s="43">
        <v>65.86542</v>
      </c>
      <c r="R48" s="43">
        <v>681.32048999999995</v>
      </c>
      <c r="S48" s="7">
        <f t="shared" si="3"/>
        <v>934.41303494307022</v>
      </c>
      <c r="T48" s="5">
        <v>0</v>
      </c>
      <c r="U48" s="5">
        <v>0</v>
      </c>
      <c r="V48" s="5">
        <v>0</v>
      </c>
      <c r="W48" s="5">
        <v>0</v>
      </c>
      <c r="X48" s="5">
        <v>5</v>
      </c>
      <c r="Y48" s="5">
        <v>10</v>
      </c>
      <c r="Z48" s="5">
        <f t="shared" si="15"/>
        <v>88.75</v>
      </c>
      <c r="AA48" s="9">
        <f t="shared" si="4"/>
        <v>1.39</v>
      </c>
      <c r="AB48" s="36" t="s">
        <v>96</v>
      </c>
    </row>
    <row r="49" spans="1:28" ht="25.5" customHeight="1" x14ac:dyDescent="0.25">
      <c r="A49" s="20">
        <v>36</v>
      </c>
      <c r="B49" s="23" t="s">
        <v>59</v>
      </c>
      <c r="C49" s="4">
        <v>90</v>
      </c>
      <c r="D49" s="4">
        <v>85</v>
      </c>
      <c r="E49" s="4">
        <v>95</v>
      </c>
      <c r="F49" s="4">
        <v>65</v>
      </c>
      <c r="G49" s="5">
        <f t="shared" si="0"/>
        <v>335</v>
      </c>
      <c r="H49" s="6">
        <v>0</v>
      </c>
      <c r="I49" s="6">
        <v>0</v>
      </c>
      <c r="J49" s="6">
        <v>0</v>
      </c>
      <c r="K49" s="6">
        <v>0</v>
      </c>
      <c r="L49" s="8">
        <v>20505.101449999998</v>
      </c>
      <c r="M49" s="8">
        <v>6637.8661399999992</v>
      </c>
      <c r="N49" s="8">
        <v>4614.1983066666662</v>
      </c>
      <c r="O49" s="8">
        <f t="shared" si="1"/>
        <v>43.857409214716796</v>
      </c>
      <c r="P49" s="4">
        <f t="shared" si="2"/>
        <v>0</v>
      </c>
      <c r="Q49" s="43">
        <v>0</v>
      </c>
      <c r="R49" s="43">
        <v>0</v>
      </c>
      <c r="S49" s="9">
        <v>0</v>
      </c>
      <c r="T49" s="5">
        <v>5</v>
      </c>
      <c r="U49" s="5">
        <v>0</v>
      </c>
      <c r="V49" s="5">
        <v>-5</v>
      </c>
      <c r="W49" s="5">
        <v>0</v>
      </c>
      <c r="X49" s="5">
        <v>5</v>
      </c>
      <c r="Y49" s="5">
        <v>10</v>
      </c>
      <c r="Z49" s="5">
        <f t="shared" si="15"/>
        <v>98.75</v>
      </c>
      <c r="AA49" s="9">
        <f t="shared" si="4"/>
        <v>1.54</v>
      </c>
      <c r="AB49" s="36" t="s">
        <v>94</v>
      </c>
    </row>
    <row r="50" spans="1:28" ht="25.5" customHeight="1" x14ac:dyDescent="0.25">
      <c r="A50" s="20">
        <v>37</v>
      </c>
      <c r="B50" s="24" t="s">
        <v>60</v>
      </c>
      <c r="C50" s="4">
        <v>75</v>
      </c>
      <c r="D50" s="4">
        <v>85</v>
      </c>
      <c r="E50" s="4">
        <v>90</v>
      </c>
      <c r="F50" s="4">
        <v>50</v>
      </c>
      <c r="G50" s="5">
        <f t="shared" si="0"/>
        <v>300</v>
      </c>
      <c r="H50" s="6">
        <v>0</v>
      </c>
      <c r="I50" s="6">
        <v>0</v>
      </c>
      <c r="J50" s="6">
        <v>20</v>
      </c>
      <c r="K50" s="6">
        <v>0</v>
      </c>
      <c r="L50" s="8">
        <v>19281.096109999999</v>
      </c>
      <c r="M50" s="8">
        <v>5967.0210400000005</v>
      </c>
      <c r="N50" s="8">
        <v>4437.9681933333331</v>
      </c>
      <c r="O50" s="8">
        <f t="shared" si="1"/>
        <v>34.453893765250363</v>
      </c>
      <c r="P50" s="4">
        <f t="shared" si="2"/>
        <v>0</v>
      </c>
      <c r="Q50" s="43">
        <v>769.86292000000003</v>
      </c>
      <c r="R50" s="43">
        <v>628.12643000000003</v>
      </c>
      <c r="S50" s="7">
        <f t="shared" si="3"/>
        <v>-18.410613931113868</v>
      </c>
      <c r="T50" s="5">
        <v>5</v>
      </c>
      <c r="U50" s="5">
        <v>0</v>
      </c>
      <c r="V50" s="5">
        <v>-5</v>
      </c>
      <c r="W50" s="5">
        <v>20</v>
      </c>
      <c r="X50" s="5">
        <v>5</v>
      </c>
      <c r="Y50" s="5">
        <v>10</v>
      </c>
      <c r="Z50" s="5">
        <f t="shared" si="15"/>
        <v>50</v>
      </c>
      <c r="AA50" s="9">
        <f t="shared" si="4"/>
        <v>0.78</v>
      </c>
      <c r="AB50" s="36" t="s">
        <v>95</v>
      </c>
    </row>
    <row r="51" spans="1:28" ht="25.5" customHeight="1" x14ac:dyDescent="0.25">
      <c r="A51" s="20">
        <v>38</v>
      </c>
      <c r="B51" s="23" t="s">
        <v>61</v>
      </c>
      <c r="C51" s="4">
        <v>85</v>
      </c>
      <c r="D51" s="4">
        <v>40</v>
      </c>
      <c r="E51" s="4">
        <v>60</v>
      </c>
      <c r="F51" s="4">
        <v>45</v>
      </c>
      <c r="G51" s="5">
        <f t="shared" si="0"/>
        <v>230</v>
      </c>
      <c r="H51" s="6">
        <v>0</v>
      </c>
      <c r="I51" s="6">
        <v>0</v>
      </c>
      <c r="J51" s="6">
        <v>10</v>
      </c>
      <c r="K51" s="6">
        <v>0</v>
      </c>
      <c r="L51" s="8">
        <v>25320.073760000003</v>
      </c>
      <c r="M51" s="8">
        <v>8469.6850799999975</v>
      </c>
      <c r="N51" s="8">
        <v>5607.3683300000012</v>
      </c>
      <c r="O51" s="8">
        <f t="shared" si="1"/>
        <v>51.045634628392527</v>
      </c>
      <c r="P51" s="4">
        <f t="shared" si="2"/>
        <v>0</v>
      </c>
      <c r="Q51" s="43">
        <v>28.697869999999998</v>
      </c>
      <c r="R51" s="43">
        <v>91.369160000000008</v>
      </c>
      <c r="S51" s="7">
        <f t="shared" si="3"/>
        <v>218.38307163563019</v>
      </c>
      <c r="T51" s="5">
        <v>0</v>
      </c>
      <c r="U51" s="5">
        <v>0</v>
      </c>
      <c r="V51" s="5">
        <v>-5</v>
      </c>
      <c r="W51" s="5">
        <v>20</v>
      </c>
      <c r="X51" s="5">
        <v>5</v>
      </c>
      <c r="Y51" s="5">
        <v>10</v>
      </c>
      <c r="Z51" s="5">
        <f>G51/4-(H51+I51+J51+K51)+P51+T51-U51+V51-W51+X51+Y51</f>
        <v>37.5</v>
      </c>
      <c r="AA51" s="9">
        <f t="shared" si="4"/>
        <v>0.59</v>
      </c>
      <c r="AB51" s="36" t="s">
        <v>93</v>
      </c>
    </row>
    <row r="52" spans="1:28" ht="25.5" customHeight="1" x14ac:dyDescent="0.25">
      <c r="A52" s="20">
        <v>39</v>
      </c>
      <c r="B52" s="23" t="s">
        <v>62</v>
      </c>
      <c r="C52" s="4">
        <v>90</v>
      </c>
      <c r="D52" s="4">
        <v>75</v>
      </c>
      <c r="E52" s="4">
        <v>95</v>
      </c>
      <c r="F52" s="4">
        <v>55</v>
      </c>
      <c r="G52" s="5">
        <f t="shared" si="0"/>
        <v>315</v>
      </c>
      <c r="H52" s="6">
        <v>0</v>
      </c>
      <c r="I52" s="6">
        <v>0</v>
      </c>
      <c r="J52" s="6">
        <v>0</v>
      </c>
      <c r="K52" s="6">
        <v>0</v>
      </c>
      <c r="L52" s="8">
        <v>27672.241429999998</v>
      </c>
      <c r="M52" s="8">
        <v>8196.1363099999944</v>
      </c>
      <c r="N52" s="8">
        <v>6479.0768100000014</v>
      </c>
      <c r="O52" s="8">
        <f t="shared" si="1"/>
        <v>26.50160741033093</v>
      </c>
      <c r="P52" s="4">
        <f t="shared" si="2"/>
        <v>0</v>
      </c>
      <c r="Q52" s="43">
        <v>119.75780999999999</v>
      </c>
      <c r="R52" s="43">
        <v>85.3553</v>
      </c>
      <c r="S52" s="7">
        <f t="shared" si="3"/>
        <v>-28.726736068403383</v>
      </c>
      <c r="T52" s="5">
        <v>5</v>
      </c>
      <c r="U52" s="5">
        <v>0</v>
      </c>
      <c r="V52" s="5">
        <v>-5</v>
      </c>
      <c r="W52" s="5">
        <v>0</v>
      </c>
      <c r="X52" s="5">
        <v>5</v>
      </c>
      <c r="Y52" s="5">
        <v>-5</v>
      </c>
      <c r="Z52" s="5">
        <f>G52/4-(H52+I52+J52+K52)+P52+T52+U52+V52-W52+X52+Y52</f>
        <v>78.75</v>
      </c>
      <c r="AA52" s="9">
        <f t="shared" si="4"/>
        <v>1.23</v>
      </c>
      <c r="AB52" s="36" t="s">
        <v>96</v>
      </c>
    </row>
    <row r="53" spans="1:28" ht="25.5" x14ac:dyDescent="0.25">
      <c r="A53" s="20">
        <v>40</v>
      </c>
      <c r="B53" s="23" t="s">
        <v>63</v>
      </c>
      <c r="C53" s="4">
        <v>70</v>
      </c>
      <c r="D53" s="4">
        <v>60</v>
      </c>
      <c r="E53" s="4">
        <v>55</v>
      </c>
      <c r="F53" s="4">
        <v>55</v>
      </c>
      <c r="G53" s="5">
        <f t="shared" si="0"/>
        <v>240</v>
      </c>
      <c r="H53" s="6">
        <v>0</v>
      </c>
      <c r="I53" s="6">
        <v>0</v>
      </c>
      <c r="J53" s="6">
        <v>0</v>
      </c>
      <c r="K53" s="6">
        <v>0</v>
      </c>
      <c r="L53" s="8">
        <v>19318.62386</v>
      </c>
      <c r="M53" s="8">
        <v>7744.0551799999994</v>
      </c>
      <c r="N53" s="8">
        <v>3818.8471600000003</v>
      </c>
      <c r="O53" s="8">
        <f t="shared" si="1"/>
        <v>102.78515624071215</v>
      </c>
      <c r="P53" s="4">
        <f t="shared" si="2"/>
        <v>0</v>
      </c>
      <c r="Q53" s="43">
        <v>242.41679999999999</v>
      </c>
      <c r="R53" s="43">
        <v>335.24288999999999</v>
      </c>
      <c r="S53" s="7">
        <f t="shared" si="3"/>
        <v>38.291937687487</v>
      </c>
      <c r="T53" s="5">
        <v>0</v>
      </c>
      <c r="U53" s="5">
        <v>-10</v>
      </c>
      <c r="V53" s="5">
        <v>0</v>
      </c>
      <c r="W53" s="5">
        <v>20</v>
      </c>
      <c r="X53" s="5">
        <v>5</v>
      </c>
      <c r="Y53" s="5">
        <v>10</v>
      </c>
      <c r="Z53" s="5">
        <f t="shared" si="7"/>
        <v>65</v>
      </c>
      <c r="AA53" s="9">
        <f t="shared" si="4"/>
        <v>1.02</v>
      </c>
      <c r="AB53" s="36" t="s">
        <v>95</v>
      </c>
    </row>
    <row r="54" spans="1:28" ht="25.5" customHeight="1" x14ac:dyDescent="0.25">
      <c r="A54" s="20">
        <v>41</v>
      </c>
      <c r="B54" s="23" t="s">
        <v>64</v>
      </c>
      <c r="C54" s="4">
        <v>85</v>
      </c>
      <c r="D54" s="4">
        <v>100</v>
      </c>
      <c r="E54" s="4">
        <v>70</v>
      </c>
      <c r="F54" s="4">
        <v>55</v>
      </c>
      <c r="G54" s="5">
        <f t="shared" si="0"/>
        <v>310</v>
      </c>
      <c r="H54" s="6">
        <v>0</v>
      </c>
      <c r="I54" s="6">
        <v>0</v>
      </c>
      <c r="J54" s="6">
        <v>10</v>
      </c>
      <c r="K54" s="6">
        <v>0</v>
      </c>
      <c r="L54" s="8">
        <v>50903.845130000002</v>
      </c>
      <c r="M54" s="8">
        <v>15035.605329999999</v>
      </c>
      <c r="N54" s="8">
        <v>11887.261053333335</v>
      </c>
      <c r="O54" s="8">
        <f t="shared" si="1"/>
        <v>26.485026807616279</v>
      </c>
      <c r="P54" s="4">
        <f t="shared" si="2"/>
        <v>0</v>
      </c>
      <c r="Q54" s="43">
        <v>700.15707999999995</v>
      </c>
      <c r="R54" s="43">
        <v>568.24543999999992</v>
      </c>
      <c r="S54" s="7">
        <f t="shared" si="3"/>
        <v>-18.840292238421707</v>
      </c>
      <c r="T54" s="5">
        <v>5</v>
      </c>
      <c r="U54" s="5">
        <v>0</v>
      </c>
      <c r="V54" s="5">
        <v>5</v>
      </c>
      <c r="W54" s="5">
        <v>20</v>
      </c>
      <c r="X54" s="5">
        <v>5</v>
      </c>
      <c r="Y54" s="5">
        <v>10</v>
      </c>
      <c r="Z54" s="5">
        <f t="shared" ref="Z54:Z56" si="16">G54/4-(H54+I54+J54+K54)+P54+T54+U54+V54-W54+X54+Y54</f>
        <v>72.5</v>
      </c>
      <c r="AA54" s="9">
        <f t="shared" si="4"/>
        <v>1.1299999999999999</v>
      </c>
      <c r="AB54" s="36" t="s">
        <v>95</v>
      </c>
    </row>
    <row r="55" spans="1:28" ht="25.5" customHeight="1" x14ac:dyDescent="0.25">
      <c r="A55" s="20">
        <v>42</v>
      </c>
      <c r="B55" s="23" t="s">
        <v>65</v>
      </c>
      <c r="C55" s="4">
        <v>75</v>
      </c>
      <c r="D55" s="4">
        <v>65</v>
      </c>
      <c r="E55" s="4">
        <v>90</v>
      </c>
      <c r="F55" s="4">
        <v>30</v>
      </c>
      <c r="G55" s="5">
        <f t="shared" si="0"/>
        <v>260</v>
      </c>
      <c r="H55" s="6">
        <v>0</v>
      </c>
      <c r="I55" s="6">
        <v>0</v>
      </c>
      <c r="J55" s="6">
        <v>20</v>
      </c>
      <c r="K55" s="6">
        <v>0</v>
      </c>
      <c r="L55" s="8">
        <v>12331.699779999999</v>
      </c>
      <c r="M55" s="8">
        <v>3802.4951799999999</v>
      </c>
      <c r="N55" s="8">
        <v>2842.7350500000002</v>
      </c>
      <c r="O55" s="8">
        <f t="shared" si="1"/>
        <v>33.761856561342199</v>
      </c>
      <c r="P55" s="4">
        <f t="shared" si="2"/>
        <v>0</v>
      </c>
      <c r="Q55" s="43">
        <v>116.70961</v>
      </c>
      <c r="R55" s="43">
        <v>254.13024999999999</v>
      </c>
      <c r="S55" s="7">
        <f t="shared" si="3"/>
        <v>117.74577946066309</v>
      </c>
      <c r="T55" s="5">
        <v>0</v>
      </c>
      <c r="U55" s="5">
        <v>0</v>
      </c>
      <c r="V55" s="5">
        <v>-5</v>
      </c>
      <c r="W55" s="5">
        <v>20</v>
      </c>
      <c r="X55" s="5">
        <v>5</v>
      </c>
      <c r="Y55" s="5">
        <v>10</v>
      </c>
      <c r="Z55" s="5">
        <f t="shared" si="16"/>
        <v>35</v>
      </c>
      <c r="AA55" s="9">
        <f t="shared" si="4"/>
        <v>0.55000000000000004</v>
      </c>
      <c r="AB55" s="36" t="s">
        <v>93</v>
      </c>
    </row>
    <row r="56" spans="1:28" ht="25.5" customHeight="1" x14ac:dyDescent="0.25">
      <c r="A56" s="20">
        <v>43</v>
      </c>
      <c r="B56" s="23" t="s">
        <v>66</v>
      </c>
      <c r="C56" s="4">
        <v>70</v>
      </c>
      <c r="D56" s="4">
        <v>65</v>
      </c>
      <c r="E56" s="4">
        <v>85</v>
      </c>
      <c r="F56" s="4">
        <v>65</v>
      </c>
      <c r="G56" s="5">
        <f t="shared" si="0"/>
        <v>285</v>
      </c>
      <c r="H56" s="6">
        <v>0</v>
      </c>
      <c r="I56" s="6">
        <v>0</v>
      </c>
      <c r="J56" s="6">
        <v>0</v>
      </c>
      <c r="K56" s="6">
        <v>0</v>
      </c>
      <c r="L56" s="8">
        <v>42625.853840000003</v>
      </c>
      <c r="M56" s="8">
        <v>12612.656730000004</v>
      </c>
      <c r="N56" s="8">
        <v>9984.3453599999993</v>
      </c>
      <c r="O56" s="8">
        <f t="shared" si="1"/>
        <v>26.324323480733497</v>
      </c>
      <c r="P56" s="4">
        <f t="shared" si="2"/>
        <v>0</v>
      </c>
      <c r="Q56" s="43">
        <v>1608.5140100000001</v>
      </c>
      <c r="R56" s="43">
        <v>1583.0229199999999</v>
      </c>
      <c r="S56" s="7">
        <f t="shared" si="3"/>
        <v>-1.5847602098287108</v>
      </c>
      <c r="T56" s="5">
        <v>5</v>
      </c>
      <c r="U56" s="5">
        <v>0</v>
      </c>
      <c r="V56" s="5">
        <v>-5</v>
      </c>
      <c r="W56" s="5">
        <v>10</v>
      </c>
      <c r="X56" s="5">
        <v>5</v>
      </c>
      <c r="Y56" s="5">
        <v>10</v>
      </c>
      <c r="Z56" s="5">
        <f t="shared" si="16"/>
        <v>76.25</v>
      </c>
      <c r="AA56" s="9">
        <f t="shared" si="4"/>
        <v>1.19</v>
      </c>
      <c r="AB56" s="36" t="s">
        <v>96</v>
      </c>
    </row>
    <row r="57" spans="1:28" ht="25.5" customHeight="1" x14ac:dyDescent="0.25">
      <c r="A57" s="20">
        <v>44</v>
      </c>
      <c r="B57" s="23" t="s">
        <v>67</v>
      </c>
      <c r="C57" s="4">
        <v>75</v>
      </c>
      <c r="D57" s="4">
        <v>90</v>
      </c>
      <c r="E57" s="4">
        <v>95</v>
      </c>
      <c r="F57" s="4">
        <v>55</v>
      </c>
      <c r="G57" s="5">
        <f t="shared" si="0"/>
        <v>315</v>
      </c>
      <c r="H57" s="6">
        <v>0</v>
      </c>
      <c r="I57" s="6">
        <v>0</v>
      </c>
      <c r="J57" s="6">
        <v>0</v>
      </c>
      <c r="K57" s="6">
        <v>0</v>
      </c>
      <c r="L57" s="8">
        <v>45648.38078</v>
      </c>
      <c r="M57" s="8">
        <v>16025.537340000004</v>
      </c>
      <c r="N57" s="8">
        <v>9873.8621700000003</v>
      </c>
      <c r="O57" s="8">
        <f t="shared" si="1"/>
        <v>62.302623472816862</v>
      </c>
      <c r="P57" s="4">
        <f t="shared" si="2"/>
        <v>0</v>
      </c>
      <c r="Q57" s="43">
        <v>565.7011</v>
      </c>
      <c r="R57" s="43">
        <v>493.45364000000001</v>
      </c>
      <c r="S57" s="7">
        <f t="shared" si="3"/>
        <v>-12.771313331368807</v>
      </c>
      <c r="T57" s="5">
        <v>5</v>
      </c>
      <c r="U57" s="5">
        <v>0</v>
      </c>
      <c r="V57" s="5">
        <v>5</v>
      </c>
      <c r="W57" s="5">
        <v>20</v>
      </c>
      <c r="X57" s="5">
        <v>5</v>
      </c>
      <c r="Y57" s="5">
        <v>10</v>
      </c>
      <c r="Z57" s="5">
        <f t="shared" si="7"/>
        <v>83.75</v>
      </c>
      <c r="AA57" s="9">
        <f t="shared" si="4"/>
        <v>1.31</v>
      </c>
      <c r="AB57" s="36" t="s">
        <v>96</v>
      </c>
    </row>
    <row r="58" spans="1:28" ht="25.5" customHeight="1" x14ac:dyDescent="0.25">
      <c r="A58" s="20">
        <v>45</v>
      </c>
      <c r="B58" s="24" t="s">
        <v>68</v>
      </c>
      <c r="C58" s="4">
        <v>85</v>
      </c>
      <c r="D58" s="4">
        <v>85</v>
      </c>
      <c r="E58" s="4">
        <v>95</v>
      </c>
      <c r="F58" s="4">
        <v>55</v>
      </c>
      <c r="G58" s="5">
        <f t="shared" si="0"/>
        <v>320</v>
      </c>
      <c r="H58" s="6">
        <v>0</v>
      </c>
      <c r="I58" s="6">
        <v>0</v>
      </c>
      <c r="J58" s="6">
        <v>0</v>
      </c>
      <c r="K58" s="6">
        <v>0</v>
      </c>
      <c r="L58" s="8">
        <v>16766.53341</v>
      </c>
      <c r="M58" s="8">
        <v>5405.5498000000007</v>
      </c>
      <c r="N58" s="8">
        <v>3777.9044599999993</v>
      </c>
      <c r="O58" s="8">
        <f t="shared" si="1"/>
        <v>43.08328485363554</v>
      </c>
      <c r="P58" s="4">
        <f t="shared" si="2"/>
        <v>0</v>
      </c>
      <c r="Q58" s="43">
        <v>68.631119999999996</v>
      </c>
      <c r="R58" s="43">
        <v>68.611879999999999</v>
      </c>
      <c r="S58" s="7">
        <f t="shared" si="3"/>
        <v>-2.8033929797439371E-2</v>
      </c>
      <c r="T58" s="5">
        <v>5</v>
      </c>
      <c r="U58" s="5">
        <v>0</v>
      </c>
      <c r="V58" s="5">
        <v>0</v>
      </c>
      <c r="W58" s="5">
        <v>20</v>
      </c>
      <c r="X58" s="5">
        <v>5</v>
      </c>
      <c r="Y58" s="5">
        <v>10</v>
      </c>
      <c r="Z58" s="5">
        <f t="shared" ref="Z58:Z59" si="17">G58/4-(H58+I58+J58+K58)+P58+T58+U58+V58-W58+X58+Y58</f>
        <v>80</v>
      </c>
      <c r="AA58" s="9">
        <f t="shared" si="4"/>
        <v>1.25</v>
      </c>
      <c r="AB58" s="36" t="s">
        <v>96</v>
      </c>
    </row>
    <row r="59" spans="1:28" ht="25.5" customHeight="1" x14ac:dyDescent="0.25">
      <c r="A59" s="20">
        <v>46</v>
      </c>
      <c r="B59" s="25" t="s">
        <v>69</v>
      </c>
      <c r="C59" s="4">
        <v>100</v>
      </c>
      <c r="D59" s="4">
        <v>105</v>
      </c>
      <c r="E59" s="4">
        <v>90</v>
      </c>
      <c r="F59" s="4">
        <v>65</v>
      </c>
      <c r="G59" s="5">
        <f t="shared" si="0"/>
        <v>360</v>
      </c>
      <c r="H59" s="6">
        <v>0</v>
      </c>
      <c r="I59" s="6">
        <v>0</v>
      </c>
      <c r="J59" s="6">
        <v>0</v>
      </c>
      <c r="K59" s="6">
        <v>0</v>
      </c>
      <c r="L59" s="8">
        <v>43850.253140000001</v>
      </c>
      <c r="M59" s="8">
        <v>14144.925080000003</v>
      </c>
      <c r="N59" s="8">
        <v>9862.5248499999998</v>
      </c>
      <c r="O59" s="8">
        <f t="shared" si="1"/>
        <v>43.420932216966762</v>
      </c>
      <c r="P59" s="4">
        <f t="shared" si="2"/>
        <v>0</v>
      </c>
      <c r="Q59" s="43">
        <v>117.30630000000001</v>
      </c>
      <c r="R59" s="43">
        <v>284.89314000000002</v>
      </c>
      <c r="S59" s="7">
        <f t="shared" si="3"/>
        <v>142.86260840210628</v>
      </c>
      <c r="T59" s="5">
        <v>0</v>
      </c>
      <c r="U59" s="5">
        <v>0</v>
      </c>
      <c r="V59" s="5">
        <v>-5</v>
      </c>
      <c r="W59" s="5">
        <v>0</v>
      </c>
      <c r="X59" s="5">
        <v>5</v>
      </c>
      <c r="Y59" s="5">
        <v>10</v>
      </c>
      <c r="Z59" s="5">
        <f t="shared" si="17"/>
        <v>100</v>
      </c>
      <c r="AA59" s="9">
        <f t="shared" si="4"/>
        <v>1.56</v>
      </c>
      <c r="AB59" s="36" t="s">
        <v>94</v>
      </c>
    </row>
    <row r="60" spans="1:28" ht="25.5" customHeight="1" x14ac:dyDescent="0.25">
      <c r="A60" s="20">
        <v>47</v>
      </c>
      <c r="B60" s="23" t="s">
        <v>70</v>
      </c>
      <c r="C60" s="4">
        <v>100</v>
      </c>
      <c r="D60" s="4">
        <v>55</v>
      </c>
      <c r="E60" s="4">
        <v>75</v>
      </c>
      <c r="F60" s="4">
        <v>55</v>
      </c>
      <c r="G60" s="5">
        <f t="shared" si="0"/>
        <v>285</v>
      </c>
      <c r="H60" s="6">
        <v>0</v>
      </c>
      <c r="I60" s="6">
        <v>0</v>
      </c>
      <c r="J60" s="6">
        <v>0</v>
      </c>
      <c r="K60" s="6">
        <v>0</v>
      </c>
      <c r="L60" s="8">
        <v>19190.368539999999</v>
      </c>
      <c r="M60" s="8">
        <v>7034.0793400000002</v>
      </c>
      <c r="N60" s="8">
        <v>4019.8437399999998</v>
      </c>
      <c r="O60" s="8">
        <f t="shared" si="1"/>
        <v>74.983899747307106</v>
      </c>
      <c r="P60" s="4">
        <f t="shared" si="2"/>
        <v>0</v>
      </c>
      <c r="Q60" s="43">
        <v>53.743879999999997</v>
      </c>
      <c r="R60" s="43">
        <v>49.897779999999997</v>
      </c>
      <c r="S60" s="7">
        <f t="shared" si="3"/>
        <v>-7.1563497090273351</v>
      </c>
      <c r="T60" s="5">
        <v>5</v>
      </c>
      <c r="U60" s="5">
        <v>0</v>
      </c>
      <c r="V60" s="5">
        <v>5</v>
      </c>
      <c r="W60" s="5">
        <v>0</v>
      </c>
      <c r="X60" s="5">
        <v>5</v>
      </c>
      <c r="Y60" s="5">
        <v>10</v>
      </c>
      <c r="Z60" s="5">
        <f t="shared" si="7"/>
        <v>96.25</v>
      </c>
      <c r="AA60" s="9">
        <f t="shared" si="4"/>
        <v>1.5</v>
      </c>
      <c r="AB60" s="36" t="s">
        <v>94</v>
      </c>
    </row>
    <row r="61" spans="1:28" ht="25.5" customHeight="1" x14ac:dyDescent="0.25">
      <c r="A61" s="20">
        <v>48</v>
      </c>
      <c r="B61" s="23" t="s">
        <v>71</v>
      </c>
      <c r="C61" s="4">
        <v>90</v>
      </c>
      <c r="D61" s="4">
        <v>45</v>
      </c>
      <c r="E61" s="4">
        <v>70</v>
      </c>
      <c r="F61" s="4">
        <v>30</v>
      </c>
      <c r="G61" s="5">
        <f t="shared" si="0"/>
        <v>235</v>
      </c>
      <c r="H61" s="6">
        <v>0</v>
      </c>
      <c r="I61" s="6">
        <v>0</v>
      </c>
      <c r="J61" s="6">
        <v>0</v>
      </c>
      <c r="K61" s="6">
        <v>0</v>
      </c>
      <c r="L61" s="8">
        <v>105734.14606</v>
      </c>
      <c r="M61" s="8">
        <v>25229.242069999993</v>
      </c>
      <c r="N61" s="8">
        <v>26727.216316666665</v>
      </c>
      <c r="O61" s="8">
        <f t="shared" si="1"/>
        <v>-5.6046773779900132</v>
      </c>
      <c r="P61" s="4">
        <f t="shared" si="2"/>
        <v>10</v>
      </c>
      <c r="Q61" s="43">
        <v>644.97334999999998</v>
      </c>
      <c r="R61" s="43">
        <v>739.03375000000005</v>
      </c>
      <c r="S61" s="7">
        <f t="shared" si="3"/>
        <v>14.583610315061868</v>
      </c>
      <c r="T61" s="5">
        <v>0</v>
      </c>
      <c r="U61" s="5">
        <v>-10</v>
      </c>
      <c r="V61" s="5">
        <v>-5</v>
      </c>
      <c r="W61" s="5">
        <v>20</v>
      </c>
      <c r="X61" s="5">
        <v>5</v>
      </c>
      <c r="Y61" s="5">
        <v>10</v>
      </c>
      <c r="Z61" s="5">
        <f t="shared" ref="Z61:Z64" si="18">G61/4-(H61+I61+J61+K61)+P61+T61+U61+V61-W61+X61+Y61</f>
        <v>48.75</v>
      </c>
      <c r="AA61" s="9">
        <f t="shared" si="4"/>
        <v>0.76</v>
      </c>
      <c r="AB61" s="36" t="s">
        <v>95</v>
      </c>
    </row>
    <row r="62" spans="1:28" ht="25.5" customHeight="1" x14ac:dyDescent="0.25">
      <c r="A62" s="20">
        <v>49</v>
      </c>
      <c r="B62" s="23" t="s">
        <v>72</v>
      </c>
      <c r="C62" s="4">
        <v>50</v>
      </c>
      <c r="D62" s="4">
        <v>70</v>
      </c>
      <c r="E62" s="4">
        <v>70</v>
      </c>
      <c r="F62" s="4">
        <v>50</v>
      </c>
      <c r="G62" s="5">
        <f t="shared" si="0"/>
        <v>240</v>
      </c>
      <c r="H62" s="6">
        <v>0</v>
      </c>
      <c r="I62" s="6">
        <v>0</v>
      </c>
      <c r="J62" s="6">
        <v>0</v>
      </c>
      <c r="K62" s="6">
        <v>0</v>
      </c>
      <c r="L62" s="8">
        <v>69488.358389999994</v>
      </c>
      <c r="M62" s="8">
        <v>22009.308729999997</v>
      </c>
      <c r="N62" s="8">
        <v>15825.779403333334</v>
      </c>
      <c r="O62" s="8">
        <f t="shared" si="1"/>
        <v>39.072510547974943</v>
      </c>
      <c r="P62" s="4">
        <f t="shared" si="2"/>
        <v>0</v>
      </c>
      <c r="Q62" s="43">
        <v>588.38377000000003</v>
      </c>
      <c r="R62" s="43">
        <v>1092.22048</v>
      </c>
      <c r="S62" s="7">
        <f t="shared" si="3"/>
        <v>85.630626759130337</v>
      </c>
      <c r="T62" s="5">
        <v>0</v>
      </c>
      <c r="U62" s="5">
        <v>0</v>
      </c>
      <c r="V62" s="5">
        <v>-5</v>
      </c>
      <c r="W62" s="5">
        <v>20</v>
      </c>
      <c r="X62" s="5">
        <v>5</v>
      </c>
      <c r="Y62" s="5">
        <v>10</v>
      </c>
      <c r="Z62" s="5">
        <f t="shared" si="18"/>
        <v>50</v>
      </c>
      <c r="AA62" s="9">
        <f t="shared" si="4"/>
        <v>0.78</v>
      </c>
      <c r="AB62" s="36" t="s">
        <v>95</v>
      </c>
    </row>
    <row r="63" spans="1:28" ht="25.5" customHeight="1" x14ac:dyDescent="0.25">
      <c r="A63" s="20">
        <v>50</v>
      </c>
      <c r="B63" s="23" t="s">
        <v>73</v>
      </c>
      <c r="C63" s="4">
        <v>100</v>
      </c>
      <c r="D63" s="4">
        <v>80</v>
      </c>
      <c r="E63" s="4">
        <v>70</v>
      </c>
      <c r="F63" s="4">
        <v>65</v>
      </c>
      <c r="G63" s="5">
        <f t="shared" si="0"/>
        <v>315</v>
      </c>
      <c r="H63" s="6">
        <v>0</v>
      </c>
      <c r="I63" s="6">
        <v>0</v>
      </c>
      <c r="J63" s="6">
        <v>0</v>
      </c>
      <c r="K63" s="6">
        <v>0</v>
      </c>
      <c r="L63" s="8">
        <v>64539.259920000004</v>
      </c>
      <c r="M63" s="8">
        <v>22753.084329999998</v>
      </c>
      <c r="N63" s="8">
        <v>13914.077823333333</v>
      </c>
      <c r="O63" s="8">
        <f t="shared" si="1"/>
        <v>63.525636545197528</v>
      </c>
      <c r="P63" s="4">
        <f t="shared" si="2"/>
        <v>0</v>
      </c>
      <c r="Q63" s="43">
        <v>149.01921999999999</v>
      </c>
      <c r="R63" s="43">
        <v>137.76616000000001</v>
      </c>
      <c r="S63" s="7">
        <f t="shared" si="3"/>
        <v>-7.5514151798673881</v>
      </c>
      <c r="T63" s="5">
        <v>5</v>
      </c>
      <c r="U63" s="5">
        <v>0</v>
      </c>
      <c r="V63" s="5">
        <v>-5</v>
      </c>
      <c r="W63" s="5">
        <v>20</v>
      </c>
      <c r="X63" s="5">
        <v>5</v>
      </c>
      <c r="Y63" s="5">
        <v>10</v>
      </c>
      <c r="Z63" s="5">
        <f t="shared" si="18"/>
        <v>73.75</v>
      </c>
      <c r="AA63" s="9">
        <f t="shared" si="4"/>
        <v>1.1499999999999999</v>
      </c>
      <c r="AB63" s="36" t="s">
        <v>95</v>
      </c>
    </row>
    <row r="64" spans="1:28" ht="25.5" customHeight="1" x14ac:dyDescent="0.25">
      <c r="A64" s="20">
        <v>51</v>
      </c>
      <c r="B64" s="23" t="s">
        <v>74</v>
      </c>
      <c r="C64" s="4">
        <v>85</v>
      </c>
      <c r="D64" s="4">
        <v>70</v>
      </c>
      <c r="E64" s="4">
        <v>90</v>
      </c>
      <c r="F64" s="4">
        <v>50</v>
      </c>
      <c r="G64" s="5">
        <f t="shared" si="0"/>
        <v>295</v>
      </c>
      <c r="H64" s="6">
        <v>0</v>
      </c>
      <c r="I64" s="6">
        <v>0</v>
      </c>
      <c r="J64" s="6">
        <v>0</v>
      </c>
      <c r="K64" s="6">
        <v>0</v>
      </c>
      <c r="L64" s="8">
        <v>17749.594699999998</v>
      </c>
      <c r="M64" s="8">
        <v>5899.1711300000024</v>
      </c>
      <c r="N64" s="8">
        <v>3932.4386266666666</v>
      </c>
      <c r="O64" s="8">
        <f t="shared" si="1"/>
        <v>50.013050171883741</v>
      </c>
      <c r="P64" s="4">
        <f t="shared" si="2"/>
        <v>0</v>
      </c>
      <c r="Q64" s="43">
        <v>269.49673999999999</v>
      </c>
      <c r="R64" s="43">
        <v>168.44754</v>
      </c>
      <c r="S64" s="7">
        <f t="shared" si="3"/>
        <v>-37.495518498665319</v>
      </c>
      <c r="T64" s="5">
        <v>5</v>
      </c>
      <c r="U64" s="5">
        <v>0</v>
      </c>
      <c r="V64" s="5">
        <v>5</v>
      </c>
      <c r="W64" s="5">
        <v>0</v>
      </c>
      <c r="X64" s="5">
        <v>5</v>
      </c>
      <c r="Y64" s="5">
        <v>10</v>
      </c>
      <c r="Z64" s="5">
        <f t="shared" si="18"/>
        <v>98.75</v>
      </c>
      <c r="AA64" s="9">
        <f t="shared" si="4"/>
        <v>1.54</v>
      </c>
      <c r="AB64" s="36" t="s">
        <v>94</v>
      </c>
    </row>
    <row r="65" spans="1:28" ht="25.5" customHeight="1" x14ac:dyDescent="0.25">
      <c r="A65" s="20">
        <v>52</v>
      </c>
      <c r="B65" s="23" t="s">
        <v>75</v>
      </c>
      <c r="C65" s="4">
        <v>100</v>
      </c>
      <c r="D65" s="4">
        <v>85</v>
      </c>
      <c r="E65" s="4">
        <v>105</v>
      </c>
      <c r="F65" s="4">
        <v>55</v>
      </c>
      <c r="G65" s="5">
        <f t="shared" si="0"/>
        <v>345</v>
      </c>
      <c r="H65" s="6">
        <v>0</v>
      </c>
      <c r="I65" s="6">
        <v>0</v>
      </c>
      <c r="J65" s="6">
        <v>0</v>
      </c>
      <c r="K65" s="6">
        <v>0</v>
      </c>
      <c r="L65" s="8">
        <v>16686.065569999999</v>
      </c>
      <c r="M65" s="8">
        <v>5971.4422500000001</v>
      </c>
      <c r="N65" s="8">
        <v>3556.9349466666667</v>
      </c>
      <c r="O65" s="8">
        <f t="shared" si="1"/>
        <v>67.881682952792147</v>
      </c>
      <c r="P65" s="4">
        <f t="shared" si="2"/>
        <v>0</v>
      </c>
      <c r="Q65" s="43">
        <v>1.1709100000000001</v>
      </c>
      <c r="R65" s="43">
        <v>2.90367</v>
      </c>
      <c r="S65" s="7">
        <f t="shared" si="3"/>
        <v>147.98404659623708</v>
      </c>
      <c r="T65" s="5">
        <v>0</v>
      </c>
      <c r="U65" s="5">
        <v>-10</v>
      </c>
      <c r="V65" s="5">
        <v>-5</v>
      </c>
      <c r="W65" s="5">
        <v>10</v>
      </c>
      <c r="X65" s="5">
        <v>5</v>
      </c>
      <c r="Y65" s="5">
        <v>10</v>
      </c>
      <c r="Z65" s="5">
        <f t="shared" si="7"/>
        <v>96.25</v>
      </c>
      <c r="AA65" s="9">
        <f t="shared" si="4"/>
        <v>1.5</v>
      </c>
      <c r="AB65" s="36" t="s">
        <v>94</v>
      </c>
    </row>
    <row r="66" spans="1:28" ht="25.5" customHeight="1" x14ac:dyDescent="0.25">
      <c r="A66" s="20">
        <v>53</v>
      </c>
      <c r="B66" s="23" t="s">
        <v>76</v>
      </c>
      <c r="C66" s="4">
        <v>90</v>
      </c>
      <c r="D66" s="4">
        <v>50</v>
      </c>
      <c r="E66" s="4">
        <v>95</v>
      </c>
      <c r="F66" s="4">
        <v>55</v>
      </c>
      <c r="G66" s="5">
        <f t="shared" si="0"/>
        <v>290</v>
      </c>
      <c r="H66" s="6">
        <v>0</v>
      </c>
      <c r="I66" s="6">
        <v>0</v>
      </c>
      <c r="J66" s="6">
        <v>0</v>
      </c>
      <c r="K66" s="6">
        <v>0</v>
      </c>
      <c r="L66" s="8">
        <v>26094.873879999999</v>
      </c>
      <c r="M66" s="8">
        <v>7682.7653399999963</v>
      </c>
      <c r="N66" s="8">
        <v>6117.8269133333342</v>
      </c>
      <c r="O66" s="8">
        <f t="shared" si="1"/>
        <v>25.579972248904244</v>
      </c>
      <c r="P66" s="4">
        <f t="shared" si="2"/>
        <v>0</v>
      </c>
      <c r="Q66" s="43">
        <v>126.8061</v>
      </c>
      <c r="R66" s="43">
        <v>77.810980000000001</v>
      </c>
      <c r="S66" s="7">
        <f t="shared" si="3"/>
        <v>-38.637825782829054</v>
      </c>
      <c r="T66" s="5">
        <v>5</v>
      </c>
      <c r="U66" s="5">
        <v>0</v>
      </c>
      <c r="V66" s="5">
        <v>5</v>
      </c>
      <c r="W66" s="5">
        <v>0</v>
      </c>
      <c r="X66" s="5">
        <v>5</v>
      </c>
      <c r="Y66" s="5">
        <v>10</v>
      </c>
      <c r="Z66" s="5">
        <f t="shared" ref="Z66:Z67" si="19">G66/4-(H66+I66+J66+K66)+P66+T66+U66+V66-W66+X66+Y66</f>
        <v>97.5</v>
      </c>
      <c r="AA66" s="9">
        <f t="shared" si="4"/>
        <v>1.52</v>
      </c>
      <c r="AB66" s="36" t="s">
        <v>94</v>
      </c>
    </row>
    <row r="67" spans="1:28" ht="25.5" customHeight="1" x14ac:dyDescent="0.25">
      <c r="A67" s="20">
        <v>54</v>
      </c>
      <c r="B67" s="23" t="s">
        <v>77</v>
      </c>
      <c r="C67" s="4">
        <v>100</v>
      </c>
      <c r="D67" s="4">
        <v>85</v>
      </c>
      <c r="E67" s="4">
        <v>80</v>
      </c>
      <c r="F67" s="4">
        <v>50</v>
      </c>
      <c r="G67" s="5">
        <f t="shared" si="0"/>
        <v>315</v>
      </c>
      <c r="H67" s="6">
        <v>0</v>
      </c>
      <c r="I67" s="6">
        <v>0</v>
      </c>
      <c r="J67" s="6">
        <v>0</v>
      </c>
      <c r="K67" s="6">
        <v>0</v>
      </c>
      <c r="L67" s="8">
        <v>22137.889079999997</v>
      </c>
      <c r="M67" s="8">
        <v>7132.4058900000027</v>
      </c>
      <c r="N67" s="8">
        <v>5000.0634566666658</v>
      </c>
      <c r="O67" s="8">
        <f t="shared" si="1"/>
        <v>42.646307428163738</v>
      </c>
      <c r="P67" s="4">
        <f t="shared" si="2"/>
        <v>0</v>
      </c>
      <c r="Q67" s="43">
        <v>11.87392</v>
      </c>
      <c r="R67" s="43">
        <v>36.61947</v>
      </c>
      <c r="S67" s="7">
        <f t="shared" si="3"/>
        <v>208.40253260928154</v>
      </c>
      <c r="T67" s="5">
        <v>0</v>
      </c>
      <c r="U67" s="5">
        <v>0</v>
      </c>
      <c r="V67" s="5">
        <v>5</v>
      </c>
      <c r="W67" s="5">
        <v>20</v>
      </c>
      <c r="X67" s="5">
        <v>5</v>
      </c>
      <c r="Y67" s="5">
        <v>10</v>
      </c>
      <c r="Z67" s="5">
        <f t="shared" si="19"/>
        <v>78.75</v>
      </c>
      <c r="AA67" s="9">
        <f t="shared" si="4"/>
        <v>1.23</v>
      </c>
      <c r="AB67" s="36" t="s">
        <v>96</v>
      </c>
    </row>
    <row r="68" spans="1:28" ht="25.5" customHeight="1" x14ac:dyDescent="0.25">
      <c r="A68" s="20">
        <v>55</v>
      </c>
      <c r="B68" s="26" t="s">
        <v>78</v>
      </c>
      <c r="C68" s="4">
        <v>100</v>
      </c>
      <c r="D68" s="4">
        <v>85</v>
      </c>
      <c r="E68" s="4">
        <v>95</v>
      </c>
      <c r="F68" s="4">
        <v>55</v>
      </c>
      <c r="G68" s="5">
        <f t="shared" si="0"/>
        <v>335</v>
      </c>
      <c r="H68" s="6">
        <v>0</v>
      </c>
      <c r="I68" s="6">
        <v>0</v>
      </c>
      <c r="J68" s="6">
        <v>0</v>
      </c>
      <c r="K68" s="6">
        <v>0</v>
      </c>
      <c r="L68" s="8">
        <v>21685.72653</v>
      </c>
      <c r="M68" s="8">
        <v>5865.7649699999984</v>
      </c>
      <c r="N68" s="8">
        <v>5261.6558566666663</v>
      </c>
      <c r="O68" s="8">
        <f t="shared" si="1"/>
        <v>11.481349783983093</v>
      </c>
      <c r="P68" s="4">
        <f t="shared" si="2"/>
        <v>10</v>
      </c>
      <c r="Q68" s="43">
        <v>83.172509999999988</v>
      </c>
      <c r="R68" s="43">
        <v>82.121710000000007</v>
      </c>
      <c r="S68" s="7">
        <f t="shared" si="3"/>
        <v>-1.2633982069315706</v>
      </c>
      <c r="T68" s="5">
        <v>5</v>
      </c>
      <c r="U68" s="5">
        <v>0</v>
      </c>
      <c r="V68" s="5">
        <v>-5</v>
      </c>
      <c r="W68" s="5">
        <v>10</v>
      </c>
      <c r="X68" s="5">
        <v>5</v>
      </c>
      <c r="Y68" s="5">
        <v>10</v>
      </c>
      <c r="Z68" s="5">
        <f t="shared" si="7"/>
        <v>98.75</v>
      </c>
      <c r="AA68" s="9">
        <f t="shared" si="4"/>
        <v>1.54</v>
      </c>
      <c r="AB68" s="36" t="s">
        <v>94</v>
      </c>
    </row>
    <row r="69" spans="1:28" ht="50.25" customHeight="1" x14ac:dyDescent="0.25">
      <c r="A69" s="20">
        <v>56</v>
      </c>
      <c r="B69" s="23" t="s">
        <v>79</v>
      </c>
      <c r="C69" s="4">
        <v>70</v>
      </c>
      <c r="D69" s="4">
        <v>95</v>
      </c>
      <c r="E69" s="4">
        <v>95</v>
      </c>
      <c r="F69" s="4">
        <v>45</v>
      </c>
      <c r="G69" s="5">
        <f t="shared" si="0"/>
        <v>305</v>
      </c>
      <c r="H69" s="6">
        <v>0</v>
      </c>
      <c r="I69" s="6">
        <v>0</v>
      </c>
      <c r="J69" s="6">
        <v>0</v>
      </c>
      <c r="K69" s="6">
        <v>0</v>
      </c>
      <c r="L69" s="8">
        <v>73272.898669999995</v>
      </c>
      <c r="M69" s="8">
        <v>24602.549239999993</v>
      </c>
      <c r="N69" s="8">
        <v>16137.810869999999</v>
      </c>
      <c r="O69" s="8">
        <f t="shared" si="1"/>
        <v>52.452829185994752</v>
      </c>
      <c r="P69" s="4">
        <f t="shared" si="2"/>
        <v>0</v>
      </c>
      <c r="Q69" s="43">
        <v>741.83785999999998</v>
      </c>
      <c r="R69" s="43">
        <v>748.35924999999997</v>
      </c>
      <c r="S69" s="7">
        <f t="shared" si="3"/>
        <v>0.87908562660848788</v>
      </c>
      <c r="T69" s="5">
        <v>5</v>
      </c>
      <c r="U69" s="5">
        <v>0</v>
      </c>
      <c r="V69" s="5">
        <v>5</v>
      </c>
      <c r="W69" s="5">
        <v>10</v>
      </c>
      <c r="X69" s="5">
        <v>5</v>
      </c>
      <c r="Y69" s="5">
        <v>10</v>
      </c>
      <c r="Z69" s="5">
        <f t="shared" si="7"/>
        <v>91.25</v>
      </c>
      <c r="AA69" s="9">
        <f t="shared" si="4"/>
        <v>1.43</v>
      </c>
      <c r="AB69" s="36" t="s">
        <v>96</v>
      </c>
    </row>
    <row r="70" spans="1:28" ht="25.5" customHeight="1" x14ac:dyDescent="0.25">
      <c r="A70" s="20">
        <v>57</v>
      </c>
      <c r="B70" s="23" t="s">
        <v>80</v>
      </c>
      <c r="C70" s="4">
        <v>70</v>
      </c>
      <c r="D70" s="4">
        <v>100</v>
      </c>
      <c r="E70" s="4">
        <v>105</v>
      </c>
      <c r="F70" s="4">
        <v>55</v>
      </c>
      <c r="G70" s="5">
        <f t="shared" si="0"/>
        <v>330</v>
      </c>
      <c r="H70" s="6">
        <v>0</v>
      </c>
      <c r="I70" s="6">
        <v>0</v>
      </c>
      <c r="J70" s="6">
        <v>0</v>
      </c>
      <c r="K70" s="6">
        <v>0</v>
      </c>
      <c r="L70" s="8">
        <v>22038.53744</v>
      </c>
      <c r="M70" s="8">
        <v>7245.53035</v>
      </c>
      <c r="N70" s="8">
        <v>4917.5980033333326</v>
      </c>
      <c r="O70" s="8">
        <f t="shared" si="1"/>
        <v>47.338809416481531</v>
      </c>
      <c r="P70" s="4">
        <f t="shared" si="2"/>
        <v>0</v>
      </c>
      <c r="Q70" s="43">
        <v>130.666</v>
      </c>
      <c r="R70" s="43">
        <v>123.21241999999999</v>
      </c>
      <c r="S70" s="7">
        <f t="shared" si="3"/>
        <v>-5.704299511732204</v>
      </c>
      <c r="T70" s="5">
        <v>5</v>
      </c>
      <c r="U70" s="5">
        <v>0</v>
      </c>
      <c r="V70" s="5">
        <v>5</v>
      </c>
      <c r="W70" s="5">
        <v>10</v>
      </c>
      <c r="X70" s="5">
        <v>5</v>
      </c>
      <c r="Y70" s="5">
        <v>10</v>
      </c>
      <c r="Z70" s="5">
        <f t="shared" ref="Z70:Z76" si="20">G70/4-(H70+I70+J70+K70)+P70+T70+U70+V70-W70+X70+Y70</f>
        <v>97.5</v>
      </c>
      <c r="AA70" s="9">
        <f t="shared" si="4"/>
        <v>1.52</v>
      </c>
      <c r="AB70" s="36" t="s">
        <v>94</v>
      </c>
    </row>
    <row r="71" spans="1:28" ht="25.5" customHeight="1" x14ac:dyDescent="0.25">
      <c r="A71" s="20">
        <v>58</v>
      </c>
      <c r="B71" s="23" t="s">
        <v>81</v>
      </c>
      <c r="C71" s="4">
        <v>85</v>
      </c>
      <c r="D71" s="4">
        <v>75</v>
      </c>
      <c r="E71" s="4">
        <v>70</v>
      </c>
      <c r="F71" s="4">
        <v>40</v>
      </c>
      <c r="G71" s="5">
        <f t="shared" si="0"/>
        <v>270</v>
      </c>
      <c r="H71" s="6">
        <v>0</v>
      </c>
      <c r="I71" s="6">
        <v>0</v>
      </c>
      <c r="J71" s="6">
        <v>0</v>
      </c>
      <c r="K71" s="6">
        <v>0</v>
      </c>
      <c r="L71" s="8">
        <v>16196.0417</v>
      </c>
      <c r="M71" s="8">
        <v>4805.9224100000001</v>
      </c>
      <c r="N71" s="8">
        <v>3765.9754766666665</v>
      </c>
      <c r="O71" s="8">
        <f t="shared" si="1"/>
        <v>27.614277888336371</v>
      </c>
      <c r="P71" s="4">
        <f t="shared" si="2"/>
        <v>0</v>
      </c>
      <c r="Q71" s="43">
        <v>173.37413000000001</v>
      </c>
      <c r="R71" s="43">
        <v>143.89179000000001</v>
      </c>
      <c r="S71" s="7">
        <f t="shared" si="3"/>
        <v>-17.005039909933501</v>
      </c>
      <c r="T71" s="5">
        <v>5</v>
      </c>
      <c r="U71" s="5">
        <v>0</v>
      </c>
      <c r="V71" s="5">
        <v>5</v>
      </c>
      <c r="W71" s="5">
        <v>10</v>
      </c>
      <c r="X71" s="5">
        <v>5</v>
      </c>
      <c r="Y71" s="5">
        <v>10</v>
      </c>
      <c r="Z71" s="5">
        <f t="shared" si="20"/>
        <v>82.5</v>
      </c>
      <c r="AA71" s="9">
        <f t="shared" si="4"/>
        <v>1.29</v>
      </c>
      <c r="AB71" s="36" t="s">
        <v>96</v>
      </c>
    </row>
    <row r="72" spans="1:28" ht="25.5" customHeight="1" x14ac:dyDescent="0.25">
      <c r="A72" s="20">
        <v>59</v>
      </c>
      <c r="B72" s="23" t="s">
        <v>82</v>
      </c>
      <c r="C72" s="4">
        <v>100</v>
      </c>
      <c r="D72" s="4">
        <v>85</v>
      </c>
      <c r="E72" s="4">
        <v>105</v>
      </c>
      <c r="F72" s="4">
        <v>65</v>
      </c>
      <c r="G72" s="5">
        <f t="shared" si="0"/>
        <v>355</v>
      </c>
      <c r="H72" s="6">
        <v>0</v>
      </c>
      <c r="I72" s="6">
        <v>0</v>
      </c>
      <c r="J72" s="6">
        <v>20</v>
      </c>
      <c r="K72" s="6">
        <v>0</v>
      </c>
      <c r="L72" s="8">
        <v>93917.36752</v>
      </c>
      <c r="M72" s="8">
        <v>28667.222710000002</v>
      </c>
      <c r="N72" s="8">
        <v>21748.338336666668</v>
      </c>
      <c r="O72" s="8">
        <f t="shared" si="1"/>
        <v>31.813393125618351</v>
      </c>
      <c r="P72" s="4">
        <f t="shared" si="2"/>
        <v>0</v>
      </c>
      <c r="Q72" s="43">
        <v>529.24815000000001</v>
      </c>
      <c r="R72" s="43">
        <v>527.94576000000006</v>
      </c>
      <c r="S72" s="7">
        <f t="shared" si="3"/>
        <v>-0.24608305196720021</v>
      </c>
      <c r="T72" s="5">
        <v>5</v>
      </c>
      <c r="U72" s="5">
        <v>0</v>
      </c>
      <c r="V72" s="5">
        <v>-5</v>
      </c>
      <c r="W72" s="5">
        <v>10</v>
      </c>
      <c r="X72" s="5">
        <v>5</v>
      </c>
      <c r="Y72" s="5">
        <v>10</v>
      </c>
      <c r="Z72" s="5">
        <f t="shared" si="20"/>
        <v>73.75</v>
      </c>
      <c r="AA72" s="9">
        <f>ROUND(Z72/64,2)</f>
        <v>1.1499999999999999</v>
      </c>
      <c r="AB72" s="36" t="s">
        <v>95</v>
      </c>
    </row>
    <row r="73" spans="1:28" ht="25.5" customHeight="1" x14ac:dyDescent="0.25">
      <c r="A73" s="20">
        <v>60</v>
      </c>
      <c r="B73" s="46" t="s">
        <v>104</v>
      </c>
      <c r="C73" s="4">
        <v>100</v>
      </c>
      <c r="D73" s="4">
        <v>105</v>
      </c>
      <c r="E73" s="4">
        <v>105</v>
      </c>
      <c r="F73" s="4">
        <v>65</v>
      </c>
      <c r="G73" s="5">
        <f t="shared" si="0"/>
        <v>375</v>
      </c>
      <c r="H73" s="6">
        <v>0</v>
      </c>
      <c r="I73" s="6">
        <v>0</v>
      </c>
      <c r="J73" s="6">
        <v>0</v>
      </c>
      <c r="K73" s="6">
        <v>0</v>
      </c>
      <c r="L73" s="8">
        <v>90362.964670000001</v>
      </c>
      <c r="M73" s="8">
        <v>30870.186539999992</v>
      </c>
      <c r="N73" s="8">
        <v>19817.010223333331</v>
      </c>
      <c r="O73" s="8">
        <f>(M73-N73)*100/N73</f>
        <v>55.776205351361298</v>
      </c>
      <c r="P73" s="4">
        <f t="shared" ref="P73" si="21">IF(O73&lt;=25,10,0)</f>
        <v>0</v>
      </c>
      <c r="Q73" s="43">
        <v>948.85670999999991</v>
      </c>
      <c r="R73" s="43">
        <v>866.32474000000002</v>
      </c>
      <c r="S73" s="7">
        <f t="shared" si="3"/>
        <v>-8.698043564449252</v>
      </c>
      <c r="T73" s="5">
        <v>5</v>
      </c>
      <c r="U73" s="5">
        <v>0</v>
      </c>
      <c r="V73" s="5">
        <v>5</v>
      </c>
      <c r="W73" s="5">
        <v>0</v>
      </c>
      <c r="X73" s="5">
        <v>5</v>
      </c>
      <c r="Y73" s="5">
        <v>10</v>
      </c>
      <c r="Z73" s="5">
        <f t="shared" si="20"/>
        <v>118.75</v>
      </c>
      <c r="AA73" s="9">
        <f t="shared" si="4"/>
        <v>1.86</v>
      </c>
      <c r="AB73" s="36" t="s">
        <v>94</v>
      </c>
    </row>
    <row r="74" spans="1:28" ht="25.5" customHeight="1" x14ac:dyDescent="0.25">
      <c r="A74" s="20">
        <v>61</v>
      </c>
      <c r="B74" s="23" t="s">
        <v>83</v>
      </c>
      <c r="C74" s="4">
        <v>90</v>
      </c>
      <c r="D74" s="4">
        <v>85</v>
      </c>
      <c r="E74" s="4">
        <v>90</v>
      </c>
      <c r="F74" s="4">
        <v>45</v>
      </c>
      <c r="G74" s="5">
        <f t="shared" si="0"/>
        <v>310</v>
      </c>
      <c r="H74" s="6">
        <v>0</v>
      </c>
      <c r="I74" s="6">
        <v>0</v>
      </c>
      <c r="J74" s="6">
        <v>20</v>
      </c>
      <c r="K74" s="6">
        <v>0</v>
      </c>
      <c r="L74" s="8">
        <v>207002.4566</v>
      </c>
      <c r="M74" s="8">
        <v>65143.24147000003</v>
      </c>
      <c r="N74" s="8">
        <v>47231.141796666656</v>
      </c>
      <c r="O74" s="8">
        <f t="shared" ref="O74:O78" si="22">(M74-N74)*100/N74</f>
        <v>37.924341847262987</v>
      </c>
      <c r="P74" s="4">
        <f t="shared" ref="P74:P78" si="23">IF(O74&lt;=25,10,0)</f>
        <v>0</v>
      </c>
      <c r="Q74" s="43">
        <v>2792.2598700000003</v>
      </c>
      <c r="R74" s="43">
        <v>3111.1513399999999</v>
      </c>
      <c r="S74" s="7">
        <f t="shared" ref="S74:S78" si="24">100*(R74-Q74)/Q74</f>
        <v>11.420551268388911</v>
      </c>
      <c r="T74" s="5">
        <v>0</v>
      </c>
      <c r="U74" s="5">
        <v>0</v>
      </c>
      <c r="V74" s="5">
        <v>-5</v>
      </c>
      <c r="W74" s="5">
        <v>20</v>
      </c>
      <c r="X74" s="5">
        <v>5</v>
      </c>
      <c r="Y74" s="5">
        <v>10</v>
      </c>
      <c r="Z74" s="5">
        <f t="shared" si="20"/>
        <v>47.5</v>
      </c>
      <c r="AA74" s="9">
        <f t="shared" si="4"/>
        <v>0.74</v>
      </c>
      <c r="AB74" s="36" t="s">
        <v>95</v>
      </c>
    </row>
    <row r="75" spans="1:28" ht="25.5" customHeight="1" x14ac:dyDescent="0.25">
      <c r="A75" s="20">
        <v>62</v>
      </c>
      <c r="B75" s="23" t="s">
        <v>84</v>
      </c>
      <c r="C75" s="4">
        <v>100</v>
      </c>
      <c r="D75" s="4">
        <v>105</v>
      </c>
      <c r="E75" s="4">
        <v>105</v>
      </c>
      <c r="F75" s="4">
        <v>65</v>
      </c>
      <c r="G75" s="5">
        <f t="shared" si="0"/>
        <v>375</v>
      </c>
      <c r="H75" s="6">
        <v>0</v>
      </c>
      <c r="I75" s="6">
        <v>0</v>
      </c>
      <c r="J75" s="6">
        <v>0</v>
      </c>
      <c r="K75" s="6">
        <v>0</v>
      </c>
      <c r="L75" s="8">
        <v>48615.487049999996</v>
      </c>
      <c r="M75" s="8">
        <v>15902.130779999998</v>
      </c>
      <c r="N75" s="8">
        <v>10901.969336666667</v>
      </c>
      <c r="O75" s="8">
        <f t="shared" si="22"/>
        <v>45.864754237716063</v>
      </c>
      <c r="P75" s="4">
        <f t="shared" si="23"/>
        <v>0</v>
      </c>
      <c r="Q75" s="43">
        <v>1600.3792900000001</v>
      </c>
      <c r="R75" s="43">
        <v>1817.0366100000001</v>
      </c>
      <c r="S75" s="7">
        <f t="shared" si="24"/>
        <v>13.537873262531411</v>
      </c>
      <c r="T75" s="5">
        <v>0</v>
      </c>
      <c r="U75" s="5">
        <v>0</v>
      </c>
      <c r="V75" s="5">
        <v>-5</v>
      </c>
      <c r="W75" s="5">
        <v>20</v>
      </c>
      <c r="X75" s="5">
        <v>5</v>
      </c>
      <c r="Y75" s="5">
        <v>10</v>
      </c>
      <c r="Z75" s="5">
        <f t="shared" si="20"/>
        <v>83.75</v>
      </c>
      <c r="AA75" s="9">
        <f t="shared" si="4"/>
        <v>1.31</v>
      </c>
      <c r="AB75" s="36" t="s">
        <v>96</v>
      </c>
    </row>
    <row r="76" spans="1:28" ht="25.5" customHeight="1" x14ac:dyDescent="0.25">
      <c r="A76" s="20">
        <v>63</v>
      </c>
      <c r="B76" s="23" t="s">
        <v>85</v>
      </c>
      <c r="C76" s="4">
        <v>85</v>
      </c>
      <c r="D76" s="4">
        <v>85</v>
      </c>
      <c r="E76" s="4">
        <v>90</v>
      </c>
      <c r="F76" s="4">
        <v>55</v>
      </c>
      <c r="G76" s="5">
        <f t="shared" si="0"/>
        <v>315</v>
      </c>
      <c r="H76" s="6">
        <v>0</v>
      </c>
      <c r="I76" s="6">
        <v>0</v>
      </c>
      <c r="J76" s="6">
        <v>0</v>
      </c>
      <c r="K76" s="6">
        <v>0</v>
      </c>
      <c r="L76" s="8">
        <v>13647.91092</v>
      </c>
      <c r="M76" s="8">
        <v>4826.49449</v>
      </c>
      <c r="N76" s="8">
        <v>2938.53964</v>
      </c>
      <c r="O76" s="8">
        <f t="shared" si="22"/>
        <v>64.248064729186368</v>
      </c>
      <c r="P76" s="4">
        <f t="shared" si="23"/>
        <v>0</v>
      </c>
      <c r="Q76" s="43">
        <v>225.03104000000002</v>
      </c>
      <c r="R76" s="43">
        <v>110.38375000000001</v>
      </c>
      <c r="S76" s="7">
        <f t="shared" si="24"/>
        <v>-50.947322644911566</v>
      </c>
      <c r="T76" s="5">
        <v>5</v>
      </c>
      <c r="U76" s="5">
        <v>0</v>
      </c>
      <c r="V76" s="5">
        <v>-5</v>
      </c>
      <c r="W76" s="5">
        <v>20</v>
      </c>
      <c r="X76" s="5">
        <v>5</v>
      </c>
      <c r="Y76" s="5">
        <v>10</v>
      </c>
      <c r="Z76" s="5">
        <f t="shared" si="20"/>
        <v>73.75</v>
      </c>
      <c r="AA76" s="9">
        <f t="shared" si="4"/>
        <v>1.1499999999999999</v>
      </c>
      <c r="AB76" s="36" t="s">
        <v>95</v>
      </c>
    </row>
    <row r="77" spans="1:28" ht="25.5" customHeight="1" x14ac:dyDescent="0.25">
      <c r="A77" s="20">
        <v>64</v>
      </c>
      <c r="B77" s="23" t="s">
        <v>86</v>
      </c>
      <c r="C77" s="4">
        <v>70</v>
      </c>
      <c r="D77" s="4">
        <v>105</v>
      </c>
      <c r="E77" s="4">
        <v>105</v>
      </c>
      <c r="F77" s="4">
        <v>55</v>
      </c>
      <c r="G77" s="5">
        <f t="shared" si="0"/>
        <v>335</v>
      </c>
      <c r="H77" s="6">
        <v>0</v>
      </c>
      <c r="I77" s="6">
        <v>0</v>
      </c>
      <c r="J77" s="6">
        <v>0</v>
      </c>
      <c r="K77" s="6">
        <v>0</v>
      </c>
      <c r="L77" s="8">
        <v>80042.166030000008</v>
      </c>
      <c r="M77" s="8">
        <v>27207.560050000004</v>
      </c>
      <c r="N77" s="8">
        <v>17475.983003333335</v>
      </c>
      <c r="O77" s="8">
        <f t="shared" si="22"/>
        <v>55.68543437476729</v>
      </c>
      <c r="P77" s="4">
        <f t="shared" si="23"/>
        <v>0</v>
      </c>
      <c r="Q77" s="43">
        <v>2009.97136</v>
      </c>
      <c r="R77" s="43">
        <v>1502.9935</v>
      </c>
      <c r="S77" s="7">
        <f t="shared" si="24"/>
        <v>-25.223138502829212</v>
      </c>
      <c r="T77" s="5">
        <v>5</v>
      </c>
      <c r="U77" s="5">
        <v>0</v>
      </c>
      <c r="V77" s="5">
        <v>0</v>
      </c>
      <c r="W77" s="5">
        <v>20</v>
      </c>
      <c r="X77" s="5">
        <v>5</v>
      </c>
      <c r="Y77" s="5">
        <v>10</v>
      </c>
      <c r="Z77" s="5">
        <f t="shared" ref="Z77:Z78" si="25">G77/4-(H77+I77+J77+K77)+P77+T77+U77+V77-W77+X77+Y77</f>
        <v>83.75</v>
      </c>
      <c r="AA77" s="9">
        <f t="shared" si="4"/>
        <v>1.31</v>
      </c>
      <c r="AB77" s="36" t="s">
        <v>96</v>
      </c>
    </row>
    <row r="78" spans="1:28" ht="25.5" customHeight="1" x14ac:dyDescent="0.25">
      <c r="A78" s="20">
        <v>65</v>
      </c>
      <c r="B78" s="23" t="s">
        <v>87</v>
      </c>
      <c r="C78" s="4">
        <v>95</v>
      </c>
      <c r="D78" s="4">
        <v>85</v>
      </c>
      <c r="E78" s="4">
        <v>105</v>
      </c>
      <c r="F78" s="4">
        <v>65</v>
      </c>
      <c r="G78" s="5">
        <f t="shared" si="0"/>
        <v>350</v>
      </c>
      <c r="H78" s="6">
        <v>0</v>
      </c>
      <c r="I78" s="6">
        <v>0</v>
      </c>
      <c r="J78" s="6">
        <v>0</v>
      </c>
      <c r="K78" s="6">
        <v>0</v>
      </c>
      <c r="L78" s="8">
        <v>21126.420750000001</v>
      </c>
      <c r="M78" s="8">
        <v>7654.4297100000031</v>
      </c>
      <c r="N78" s="8">
        <v>4471.5704333333324</v>
      </c>
      <c r="O78" s="8">
        <f t="shared" si="22"/>
        <v>71.179898072051799</v>
      </c>
      <c r="P78" s="4">
        <f t="shared" si="23"/>
        <v>0</v>
      </c>
      <c r="Q78" s="43">
        <v>509.08807000000002</v>
      </c>
      <c r="R78" s="43">
        <v>521.21634999999992</v>
      </c>
      <c r="S78" s="7">
        <f t="shared" si="24"/>
        <v>2.38235400016345</v>
      </c>
      <c r="T78" s="5">
        <v>5</v>
      </c>
      <c r="U78" s="5">
        <v>-10</v>
      </c>
      <c r="V78" s="5">
        <v>-5</v>
      </c>
      <c r="W78" s="5">
        <v>0</v>
      </c>
      <c r="X78" s="5">
        <v>5</v>
      </c>
      <c r="Y78" s="5">
        <v>10</v>
      </c>
      <c r="Z78" s="5">
        <f t="shared" si="25"/>
        <v>92.5</v>
      </c>
      <c r="AA78" s="9">
        <f t="shared" si="4"/>
        <v>1.45</v>
      </c>
      <c r="AB78" s="36" t="s">
        <v>96</v>
      </c>
    </row>
    <row r="79" spans="1:28" x14ac:dyDescent="0.25">
      <c r="A79" s="10"/>
      <c r="B79" s="11"/>
      <c r="C79" s="12"/>
      <c r="D79" s="13"/>
      <c r="E79" s="13"/>
      <c r="F79" s="13"/>
      <c r="G79" s="1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6"/>
      <c r="S79" s="16"/>
      <c r="T79" s="16"/>
      <c r="U79" s="16"/>
      <c r="V79" s="16"/>
      <c r="W79" s="16"/>
      <c r="X79" s="16"/>
      <c r="Y79" s="16"/>
      <c r="Z79" s="17"/>
      <c r="AA79" s="18"/>
    </row>
    <row r="80" spans="1:28" ht="22.5" customHeight="1" x14ac:dyDescent="0.3">
      <c r="A80" s="10"/>
      <c r="B80" s="52" t="s">
        <v>101</v>
      </c>
      <c r="C80" s="53"/>
      <c r="D80" s="53"/>
      <c r="E80" s="53"/>
      <c r="F80" s="53"/>
      <c r="G80" s="52"/>
      <c r="H80" s="52"/>
      <c r="I80" s="52"/>
      <c r="J80" s="52"/>
      <c r="K80" s="42"/>
      <c r="L80" s="42"/>
      <c r="M80" s="42"/>
      <c r="N80" s="42"/>
      <c r="O80" s="42" t="s">
        <v>97</v>
      </c>
      <c r="P80" s="15"/>
      <c r="Q80" s="15"/>
      <c r="R80" s="16"/>
      <c r="S80" s="16"/>
      <c r="T80" s="16"/>
      <c r="U80" s="16"/>
      <c r="V80" s="16"/>
      <c r="W80" s="16"/>
      <c r="X80" s="16"/>
      <c r="Y80" s="16"/>
      <c r="Z80" s="17"/>
      <c r="AA80" s="18"/>
    </row>
    <row r="81" spans="2:27" x14ac:dyDescent="0.25">
      <c r="B81" s="11"/>
      <c r="C81" s="18"/>
      <c r="D81" s="16"/>
      <c r="E81" s="16"/>
      <c r="F81" s="16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Z81" s="18"/>
      <c r="AA81" s="16"/>
    </row>
    <row r="82" spans="2:27" ht="17.25" customHeight="1" x14ac:dyDescent="0.25">
      <c r="B82" s="11"/>
      <c r="C82" s="18"/>
      <c r="D82" s="16"/>
      <c r="E82" s="16"/>
      <c r="F82" s="16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AA82" s="16"/>
    </row>
    <row r="83" spans="2:27" ht="3" customHeight="1" x14ac:dyDescent="0.25">
      <c r="Y83" s="1">
        <v>10</v>
      </c>
    </row>
    <row r="84" spans="2:27" hidden="1" x14ac:dyDescent="0.25"/>
  </sheetData>
  <autoFilter ref="A11:AB78"/>
  <mergeCells count="37">
    <mergeCell ref="A9:AB9"/>
    <mergeCell ref="Y1:Z1"/>
    <mergeCell ref="A3:H6"/>
    <mergeCell ref="A8:AB8"/>
    <mergeCell ref="AD8:AF8"/>
    <mergeCell ref="AI8:AK8"/>
    <mergeCell ref="AD10:AE13"/>
    <mergeCell ref="AI10:AJ13"/>
    <mergeCell ref="A11:A13"/>
    <mergeCell ref="B11:B13"/>
    <mergeCell ref="C11:C13"/>
    <mergeCell ref="D11:D13"/>
    <mergeCell ref="E11:E13"/>
    <mergeCell ref="F11:F13"/>
    <mergeCell ref="G11:G13"/>
    <mergeCell ref="H11:H13"/>
    <mergeCell ref="J11:J13"/>
    <mergeCell ref="K11:K13"/>
    <mergeCell ref="L11:L13"/>
    <mergeCell ref="M11:M13"/>
    <mergeCell ref="N11:N13"/>
    <mergeCell ref="AA11:AA13"/>
    <mergeCell ref="AB11:AB13"/>
    <mergeCell ref="B80:J80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I11:I13"/>
  </mergeCells>
  <pageMargins left="0.70866141732283472" right="0.70866141732283472" top="0.74803149606299213" bottom="0.74803149606299213" header="0.31496062992125984" footer="0.31496062992125984"/>
  <pageSetup paperSize="9" scale="3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 год</vt:lpstr>
      <vt:lpstr>'2021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Домрина Елена Александровна</cp:lastModifiedBy>
  <cp:lastPrinted>2022-03-31T08:16:43Z</cp:lastPrinted>
  <dcterms:created xsi:type="dcterms:W3CDTF">2014-03-04T05:14:25Z</dcterms:created>
  <dcterms:modified xsi:type="dcterms:W3CDTF">2022-03-31T08:17:05Z</dcterms:modified>
</cp:coreProperties>
</file>