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7650"/>
  </bookViews>
  <sheets>
    <sheet name="СВОД 1 кв.2023" sheetId="6" r:id="rId1"/>
    <sheet name="ПБС (1)" sheetId="1" state="hidden" r:id="rId2"/>
    <sheet name="БО и касса" sheetId="2" state="hidden" r:id="rId3"/>
    <sheet name="% БО и касса" sheetId="9" r:id="rId4"/>
    <sheet name="Лист3" sheetId="4" state="hidden" r:id="rId5"/>
    <sheet name="Лист4" sheetId="5" state="hidden" r:id="rId6"/>
    <sheet name="8.8.9ДтКт" sheetId="8" state="hidden" r:id="rId7"/>
    <sheet name="Изменения в смету" sheetId="7" state="hidden" r:id="rId8"/>
  </sheets>
  <definedNames>
    <definedName name="_xlnm._FilterDatabase" localSheetId="3" hidden="1">'% БО и касса'!$B$5:$P$74</definedName>
    <definedName name="_xlnm._FilterDatabase" localSheetId="6" hidden="1">'8.8.9ДтКт'!$B$3:$Y$70</definedName>
    <definedName name="_xlnm._FilterDatabase" localSheetId="2" hidden="1">'БО и касса'!$B$3:$AB$70</definedName>
    <definedName name="_xlnm._FilterDatabase" localSheetId="1" hidden="1">'ПБС (1)'!$B$1:$AA$408</definedName>
    <definedName name="_xlnm._FilterDatabase" localSheetId="0" hidden="1">'СВОД 1 кв.2023'!$B$10:$AA$77</definedName>
  </definedNames>
  <calcPr calcId="145621"/>
</workbook>
</file>

<file path=xl/calcChain.xml><?xml version="1.0" encoding="utf-8"?>
<calcChain xmlns="http://schemas.openxmlformats.org/spreadsheetml/2006/main">
  <c r="Y16" i="6" l="1"/>
  <c r="Y15" i="6"/>
  <c r="Y14" i="6"/>
  <c r="Y77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V14" i="6" l="1"/>
  <c r="L71" i="8"/>
  <c r="L73" i="8" s="1"/>
  <c r="J71" i="8"/>
  <c r="P70" i="8"/>
  <c r="S70" i="8" s="1"/>
  <c r="P69" i="8"/>
  <c r="S69" i="8" s="1"/>
  <c r="P68" i="8"/>
  <c r="S68" i="8" s="1"/>
  <c r="P67" i="8"/>
  <c r="S67" i="8" s="1"/>
  <c r="P66" i="8"/>
  <c r="S66" i="8" s="1"/>
  <c r="P65" i="8"/>
  <c r="S65" i="8" s="1"/>
  <c r="P64" i="8"/>
  <c r="P63" i="8"/>
  <c r="S63" i="8" s="1"/>
  <c r="P62" i="8"/>
  <c r="S62" i="8" s="1"/>
  <c r="P61" i="8"/>
  <c r="P60" i="8"/>
  <c r="S60" i="8" s="1"/>
  <c r="P59" i="8"/>
  <c r="S59" i="8" s="1"/>
  <c r="P58" i="8"/>
  <c r="S58" i="8" s="1"/>
  <c r="P57" i="8"/>
  <c r="S57" i="8" s="1"/>
  <c r="P56" i="8"/>
  <c r="S56" i="8" s="1"/>
  <c r="P55" i="8"/>
  <c r="S55" i="8" s="1"/>
  <c r="P54" i="8"/>
  <c r="S54" i="8" s="1"/>
  <c r="P53" i="8"/>
  <c r="S53" i="8" s="1"/>
  <c r="P52" i="8"/>
  <c r="S52" i="8" s="1"/>
  <c r="P51" i="8"/>
  <c r="S51" i="8" s="1"/>
  <c r="P50" i="8"/>
  <c r="S50" i="8" s="1"/>
  <c r="P49" i="8"/>
  <c r="S49" i="8" s="1"/>
  <c r="P48" i="8"/>
  <c r="S48" i="8" s="1"/>
  <c r="P47" i="8"/>
  <c r="S47" i="8" s="1"/>
  <c r="P46" i="8"/>
  <c r="S46" i="8" s="1"/>
  <c r="P45" i="8"/>
  <c r="S45" i="8" s="1"/>
  <c r="P44" i="8"/>
  <c r="S44" i="8" s="1"/>
  <c r="P43" i="8"/>
  <c r="P42" i="8"/>
  <c r="S42" i="8" s="1"/>
  <c r="P41" i="8"/>
  <c r="S41" i="8" s="1"/>
  <c r="P40" i="8"/>
  <c r="S40" i="8" s="1"/>
  <c r="P39" i="8"/>
  <c r="S39" i="8" s="1"/>
  <c r="P38" i="8"/>
  <c r="S38" i="8" s="1"/>
  <c r="P37" i="8"/>
  <c r="S37" i="8" s="1"/>
  <c r="P36" i="8"/>
  <c r="S36" i="8" s="1"/>
  <c r="P35" i="8"/>
  <c r="S35" i="8" s="1"/>
  <c r="P34" i="8"/>
  <c r="S34" i="8" s="1"/>
  <c r="P33" i="8"/>
  <c r="S33" i="8" s="1"/>
  <c r="P32" i="8"/>
  <c r="S32" i="8" s="1"/>
  <c r="P31" i="8"/>
  <c r="S31" i="8" s="1"/>
  <c r="P30" i="8"/>
  <c r="S30" i="8" s="1"/>
  <c r="P29" i="8"/>
  <c r="S29" i="8" s="1"/>
  <c r="P28" i="8"/>
  <c r="P27" i="8"/>
  <c r="S27" i="8" s="1"/>
  <c r="P26" i="8"/>
  <c r="S26" i="8" s="1"/>
  <c r="P25" i="8"/>
  <c r="S25" i="8" s="1"/>
  <c r="P24" i="8"/>
  <c r="S24" i="8" s="1"/>
  <c r="P23" i="8"/>
  <c r="S23" i="8" s="1"/>
  <c r="P22" i="8"/>
  <c r="S22" i="8" s="1"/>
  <c r="P21" i="8"/>
  <c r="S21" i="8" s="1"/>
  <c r="P20" i="8"/>
  <c r="S20" i="8" s="1"/>
  <c r="P19" i="8"/>
  <c r="S19" i="8" s="1"/>
  <c r="P18" i="8"/>
  <c r="S18" i="8" s="1"/>
  <c r="P17" i="8"/>
  <c r="S17" i="8" s="1"/>
  <c r="P16" i="8"/>
  <c r="P15" i="8"/>
  <c r="S15" i="8" s="1"/>
  <c r="P14" i="8"/>
  <c r="S14" i="8" s="1"/>
  <c r="P13" i="8"/>
  <c r="S13" i="8" s="1"/>
  <c r="P12" i="8"/>
  <c r="P11" i="8"/>
  <c r="S11" i="8" s="1"/>
  <c r="P10" i="8"/>
  <c r="S10" i="8" s="1"/>
  <c r="P9" i="8"/>
  <c r="S9" i="8" s="1"/>
  <c r="P8" i="8"/>
  <c r="S8" i="8" s="1"/>
  <c r="P7" i="8"/>
  <c r="I38" i="8"/>
  <c r="Q38" i="8" s="1"/>
  <c r="I32" i="8"/>
  <c r="W32" i="8" s="1"/>
  <c r="X32" i="8" s="1"/>
  <c r="H70" i="8"/>
  <c r="I70" i="8" s="1"/>
  <c r="Q70" i="8" s="1"/>
  <c r="H69" i="8"/>
  <c r="I69" i="8" s="1"/>
  <c r="H68" i="8"/>
  <c r="I68" i="8" s="1"/>
  <c r="H67" i="8"/>
  <c r="I67" i="8" s="1"/>
  <c r="Q67" i="8" s="1"/>
  <c r="H66" i="8"/>
  <c r="I66" i="8" s="1"/>
  <c r="Q66" i="8" s="1"/>
  <c r="H65" i="8"/>
  <c r="I65" i="8" s="1"/>
  <c r="Q65" i="8" s="1"/>
  <c r="H64" i="8"/>
  <c r="I64" i="8" s="1"/>
  <c r="Q64" i="8" s="1"/>
  <c r="H63" i="8"/>
  <c r="I63" i="8" s="1"/>
  <c r="H62" i="8"/>
  <c r="I62" i="8" s="1"/>
  <c r="Q62" i="8" s="1"/>
  <c r="H61" i="8"/>
  <c r="I61" i="8" s="1"/>
  <c r="Q61" i="8" s="1"/>
  <c r="H60" i="8"/>
  <c r="I60" i="8" s="1"/>
  <c r="H59" i="8"/>
  <c r="I59" i="8" s="1"/>
  <c r="Q59" i="8" s="1"/>
  <c r="H58" i="8"/>
  <c r="I58" i="8" s="1"/>
  <c r="Q58" i="8" s="1"/>
  <c r="H57" i="8"/>
  <c r="I57" i="8" s="1"/>
  <c r="H56" i="8"/>
  <c r="I56" i="8" s="1"/>
  <c r="H55" i="8"/>
  <c r="I55" i="8" s="1"/>
  <c r="Q55" i="8" s="1"/>
  <c r="H54" i="8"/>
  <c r="I54" i="8" s="1"/>
  <c r="Q54" i="8" s="1"/>
  <c r="H53" i="8"/>
  <c r="I53" i="8" s="1"/>
  <c r="Q53" i="8" s="1"/>
  <c r="H52" i="8"/>
  <c r="I52" i="8" s="1"/>
  <c r="Q52" i="8" s="1"/>
  <c r="H51" i="8"/>
  <c r="I51" i="8" s="1"/>
  <c r="H50" i="8"/>
  <c r="I50" i="8" s="1"/>
  <c r="Q50" i="8" s="1"/>
  <c r="H49" i="8"/>
  <c r="I49" i="8" s="1"/>
  <c r="Q49" i="8" s="1"/>
  <c r="H48" i="8"/>
  <c r="I48" i="8" s="1"/>
  <c r="Q48" i="8" s="1"/>
  <c r="H47" i="8"/>
  <c r="I47" i="8" s="1"/>
  <c r="H46" i="8"/>
  <c r="I46" i="8" s="1"/>
  <c r="Q46" i="8" s="1"/>
  <c r="H45" i="8"/>
  <c r="I45" i="8" s="1"/>
  <c r="H44" i="8"/>
  <c r="I44" i="8" s="1"/>
  <c r="Q44" i="8" s="1"/>
  <c r="H43" i="8"/>
  <c r="I43" i="8" s="1"/>
  <c r="Q43" i="8" s="1"/>
  <c r="H42" i="8"/>
  <c r="I42" i="8" s="1"/>
  <c r="H41" i="8"/>
  <c r="I41" i="8" s="1"/>
  <c r="H40" i="8"/>
  <c r="I40" i="8" s="1"/>
  <c r="W40" i="8" s="1"/>
  <c r="X40" i="8" s="1"/>
  <c r="H39" i="8"/>
  <c r="I39" i="8" s="1"/>
  <c r="W39" i="8" s="1"/>
  <c r="X39" i="8" s="1"/>
  <c r="H38" i="8"/>
  <c r="H37" i="8"/>
  <c r="I37" i="8" s="1"/>
  <c r="H36" i="8"/>
  <c r="I36" i="8" s="1"/>
  <c r="H35" i="8"/>
  <c r="I35" i="8" s="1"/>
  <c r="Q35" i="8" s="1"/>
  <c r="H34" i="8"/>
  <c r="I34" i="8" s="1"/>
  <c r="W34" i="8" s="1"/>
  <c r="X34" i="8" s="1"/>
  <c r="H33" i="8"/>
  <c r="I33" i="8" s="1"/>
  <c r="Q33" i="8" s="1"/>
  <c r="H32" i="8"/>
  <c r="H31" i="8"/>
  <c r="I31" i="8" s="1"/>
  <c r="H30" i="8"/>
  <c r="I30" i="8" s="1"/>
  <c r="Q30" i="8" s="1"/>
  <c r="H29" i="8"/>
  <c r="I29" i="8" s="1"/>
  <c r="Q29" i="8" s="1"/>
  <c r="H28" i="8"/>
  <c r="I28" i="8" s="1"/>
  <c r="Q28" i="8" s="1"/>
  <c r="H27" i="8"/>
  <c r="I27" i="8" s="1"/>
  <c r="H26" i="8"/>
  <c r="I26" i="8" s="1"/>
  <c r="H25" i="8"/>
  <c r="I25" i="8" s="1"/>
  <c r="Q25" i="8" s="1"/>
  <c r="H24" i="8"/>
  <c r="I24" i="8" s="1"/>
  <c r="W24" i="8" s="1"/>
  <c r="X24" i="8" s="1"/>
  <c r="H23" i="8"/>
  <c r="I23" i="8" s="1"/>
  <c r="H22" i="8"/>
  <c r="I22" i="8" s="1"/>
  <c r="Q22" i="8" s="1"/>
  <c r="H21" i="8"/>
  <c r="I21" i="8" s="1"/>
  <c r="W21" i="8" s="1"/>
  <c r="X21" i="8" s="1"/>
  <c r="H20" i="8"/>
  <c r="I20" i="8" s="1"/>
  <c r="Q20" i="8" s="1"/>
  <c r="H19" i="8"/>
  <c r="I19" i="8" s="1"/>
  <c r="H18" i="8"/>
  <c r="I18" i="8" s="1"/>
  <c r="Q18" i="8" s="1"/>
  <c r="H17" i="8"/>
  <c r="I17" i="8" s="1"/>
  <c r="Q17" i="8" s="1"/>
  <c r="H16" i="8"/>
  <c r="I16" i="8" s="1"/>
  <c r="Q16" i="8" s="1"/>
  <c r="H15" i="8"/>
  <c r="I15" i="8" s="1"/>
  <c r="Q15" i="8" s="1"/>
  <c r="H14" i="8"/>
  <c r="I14" i="8" s="1"/>
  <c r="Q14" i="8" s="1"/>
  <c r="H13" i="8"/>
  <c r="I13" i="8" s="1"/>
  <c r="H12" i="8"/>
  <c r="I12" i="8" s="1"/>
  <c r="Q12" i="8" s="1"/>
  <c r="H11" i="8"/>
  <c r="I11" i="8" s="1"/>
  <c r="H10" i="8"/>
  <c r="I10" i="8" s="1"/>
  <c r="Q10" i="8" s="1"/>
  <c r="H9" i="8"/>
  <c r="I9" i="8" s="1"/>
  <c r="Q9" i="8" s="1"/>
  <c r="H8" i="8"/>
  <c r="I8" i="8" s="1"/>
  <c r="Q8" i="8" s="1"/>
  <c r="H7" i="8"/>
  <c r="I7" i="8" s="1"/>
  <c r="Q7" i="8" s="1"/>
  <c r="W56" i="8" l="1"/>
  <c r="X56" i="8" s="1"/>
  <c r="W26" i="8"/>
  <c r="X26" i="8" s="1"/>
  <c r="Q26" i="8"/>
  <c r="W63" i="8"/>
  <c r="X63" i="8" s="1"/>
  <c r="Q63" i="8"/>
  <c r="S7" i="8"/>
  <c r="Q32" i="8"/>
  <c r="W16" i="8"/>
  <c r="X16" i="8" s="1"/>
  <c r="W64" i="8"/>
  <c r="X64" i="8" s="1"/>
  <c r="W13" i="8"/>
  <c r="X13" i="8" s="1"/>
  <c r="Q13" i="8"/>
  <c r="W19" i="8"/>
  <c r="X19" i="8" s="1"/>
  <c r="Q19" i="8"/>
  <c r="Q31" i="8"/>
  <c r="W31" i="8"/>
  <c r="X31" i="8" s="1"/>
  <c r="W37" i="8"/>
  <c r="X37" i="8" s="1"/>
  <c r="Q37" i="8"/>
  <c r="Q68" i="8"/>
  <c r="W68" i="8"/>
  <c r="X68" i="8" s="1"/>
  <c r="W27" i="8"/>
  <c r="X27" i="8" s="1"/>
  <c r="Q27" i="8"/>
  <c r="W45" i="8"/>
  <c r="X45" i="8" s="1"/>
  <c r="Q45" i="8"/>
  <c r="Q51" i="8"/>
  <c r="W51" i="8"/>
  <c r="X51" i="8" s="1"/>
  <c r="W57" i="8"/>
  <c r="X57" i="8" s="1"/>
  <c r="Q57" i="8"/>
  <c r="W69" i="8"/>
  <c r="X69" i="8" s="1"/>
  <c r="Q69" i="8"/>
  <c r="Q11" i="8"/>
  <c r="W11" i="8"/>
  <c r="X11" i="8" s="1"/>
  <c r="Q23" i="8"/>
  <c r="W23" i="8"/>
  <c r="X23" i="8" s="1"/>
  <c r="W41" i="8"/>
  <c r="X41" i="8" s="1"/>
  <c r="Q41" i="8"/>
  <c r="Q47" i="8"/>
  <c r="W47" i="8"/>
  <c r="X47" i="8" s="1"/>
  <c r="W36" i="8"/>
  <c r="X36" i="8" s="1"/>
  <c r="Q36" i="8"/>
  <c r="W42" i="8"/>
  <c r="X42" i="8" s="1"/>
  <c r="Q42" i="8"/>
  <c r="W60" i="8"/>
  <c r="X60" i="8" s="1"/>
  <c r="Q60" i="8"/>
  <c r="Q40" i="8"/>
  <c r="W28" i="8"/>
  <c r="X28" i="8" s="1"/>
  <c r="W52" i="8"/>
  <c r="X52" i="8" s="1"/>
  <c r="Q56" i="8"/>
  <c r="W12" i="8"/>
  <c r="X12" i="8" s="1"/>
  <c r="W55" i="8"/>
  <c r="X55" i="8" s="1"/>
  <c r="W58" i="8"/>
  <c r="X58" i="8" s="1"/>
  <c r="W43" i="8"/>
  <c r="X43" i="8" s="1"/>
  <c r="S16" i="8"/>
  <c r="S43" i="8"/>
  <c r="W20" i="8"/>
  <c r="X20" i="8" s="1"/>
  <c r="W15" i="8"/>
  <c r="X15" i="8" s="1"/>
  <c r="W46" i="8"/>
  <c r="X46" i="8" s="1"/>
  <c r="Q34" i="8"/>
  <c r="Q21" i="8"/>
  <c r="Q39" i="8"/>
  <c r="S64" i="8"/>
  <c r="W67" i="8"/>
  <c r="X67" i="8" s="1"/>
  <c r="S12" i="8"/>
  <c r="W35" i="8"/>
  <c r="X35" i="8" s="1"/>
  <c r="W29" i="8"/>
  <c r="X29" i="8" s="1"/>
  <c r="W30" i="8"/>
  <c r="X30" i="8" s="1"/>
  <c r="W66" i="8"/>
  <c r="X66" i="8" s="1"/>
  <c r="W70" i="8"/>
  <c r="X70" i="8" s="1"/>
  <c r="W33" i="8"/>
  <c r="X33" i="8" s="1"/>
  <c r="W59" i="8"/>
  <c r="X59" i="8" s="1"/>
  <c r="W62" i="8"/>
  <c r="X62" i="8" s="1"/>
  <c r="W38" i="8"/>
  <c r="X38" i="8" s="1"/>
  <c r="W54" i="8"/>
  <c r="X54" i="8" s="1"/>
  <c r="W48" i="8"/>
  <c r="X48" i="8" s="1"/>
  <c r="S28" i="8"/>
  <c r="W8" i="8"/>
  <c r="X8" i="8" s="1"/>
  <c r="W44" i="8"/>
  <c r="X44" i="8" s="1"/>
  <c r="W53" i="8"/>
  <c r="X53" i="8" s="1"/>
  <c r="W61" i="8"/>
  <c r="X61" i="8" s="1"/>
  <c r="W14" i="8"/>
  <c r="X14" i="8" s="1"/>
  <c r="W22" i="8"/>
  <c r="X22" i="8" s="1"/>
  <c r="W50" i="8"/>
  <c r="X50" i="8" s="1"/>
  <c r="W9" i="8"/>
  <c r="X9" i="8" s="1"/>
  <c r="W17" i="8"/>
  <c r="X17" i="8" s="1"/>
  <c r="W25" i="8"/>
  <c r="X25" i="8" s="1"/>
  <c r="W49" i="8"/>
  <c r="X49" i="8" s="1"/>
  <c r="W65" i="8"/>
  <c r="X65" i="8" s="1"/>
  <c r="W10" i="8"/>
  <c r="X10" i="8" s="1"/>
  <c r="W18" i="8"/>
  <c r="X18" i="8" s="1"/>
  <c r="W7" i="8"/>
  <c r="X7" i="8" s="1"/>
  <c r="J23" i="7"/>
  <c r="H24" i="7"/>
  <c r="J24" i="7" s="1"/>
  <c r="H23" i="7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Z77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Y17" i="6"/>
  <c r="Z17" i="6" s="1"/>
  <c r="Z16" i="6"/>
  <c r="Z15" i="6"/>
  <c r="Z14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<sst xmlns="http://schemas.openxmlformats.org/spreadsheetml/2006/main" count="1532" uniqueCount="395">
  <si>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</si>
  <si>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</si>
  <si>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</si>
  <si>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</si>
  <si>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</si>
  <si>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</si>
  <si>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</si>
  <si>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</si>
  <si>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</si>
  <si>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</si>
  <si>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</si>
  <si>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</si>
  <si>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</si>
  <si>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</si>
  <si>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</si>
  <si>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</si>
  <si>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</si>
  <si>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</si>
  <si>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</si>
  <si>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</si>
  <si>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</si>
  <si>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</si>
  <si>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</si>
  <si>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</si>
  <si>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</si>
  <si>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</si>
  <si>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</si>
  <si>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</si>
  <si>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</si>
  <si>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</si>
  <si>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</si>
  <si>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</si>
  <si>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</si>
  <si>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</si>
  <si>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</si>
  <si>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</si>
  <si>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</si>
  <si>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</si>
  <si>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</si>
  <si>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</si>
  <si>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</si>
  <si>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</si>
  <si>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</si>
  <si>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</si>
  <si>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</si>
  <si>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</si>
  <si>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</si>
  <si>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</si>
  <si>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</si>
  <si>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</si>
  <si>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</si>
  <si>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</si>
  <si>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</si>
  <si>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</si>
  <si>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</si>
  <si>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</si>
  <si>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</si>
  <si>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</si>
  <si>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</si>
  <si>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</si>
  <si>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</si>
  <si>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</si>
  <si>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</si>
  <si>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</si>
  <si>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</si>
  <si>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</si>
  <si>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</si>
  <si>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</si>
  <si>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</si>
  <si>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</si>
  <si>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</si>
  <si>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</si>
  <si>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</si>
  <si>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</si>
  <si>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</si>
  <si>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</si>
  <si>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</si>
  <si>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</si>
  <si>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</si>
  <si>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</si>
  <si>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</si>
  <si>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</si>
  <si>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</si>
  <si>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</si>
  <si>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</si>
  <si>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</si>
  <si>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</si>
  <si>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</si>
  <si>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</si>
  <si>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</si>
  <si>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</si>
  <si>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</si>
  <si>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</si>
  <si>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</si>
  <si>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</si>
  <si>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</si>
  <si>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</si>
  <si>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</si>
  <si>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</si>
  <si>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</si>
  <si>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</si>
  <si>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</si>
  <si>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</si>
  <si>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</si>
  <si>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</si>
  <si>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</si>
  <si>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</si>
  <si>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</si>
  <si>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</si>
  <si>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</si>
  <si>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</si>
  <si>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</si>
  <si>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</si>
  <si>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</si>
  <si>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</si>
  <si>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</si>
  <si>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</si>
  <si>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</si>
  <si>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</si>
  <si>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</si>
  <si>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</si>
  <si>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</si>
  <si>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</si>
  <si>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</si>
  <si>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</si>
  <si>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</si>
  <si>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</si>
  <si>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</si>
  <si>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</si>
  <si>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</si>
  <si>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</si>
  <si>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</si>
  <si>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</si>
  <si>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</si>
  <si>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</si>
  <si>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</si>
  <si>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</si>
  <si>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</si>
  <si>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</si>
  <si>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</si>
  <si>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</si>
  <si>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</si>
  <si>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</si>
  <si>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</si>
  <si>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</si>
  <si>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</si>
  <si>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</si>
  <si>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</si>
  <si>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</si>
  <si>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</si>
  <si>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</si>
  <si>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</si>
  <si>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</si>
  <si>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</si>
  <si>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</si>
  <si>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</si>
  <si>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</si>
  <si>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</si>
  <si>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</si>
  <si>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</si>
  <si>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</si>
  <si>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</si>
  <si>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</si>
  <si>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</si>
  <si>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</si>
  <si>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</si>
  <si>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</si>
  <si>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</si>
  <si>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</si>
  <si>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</si>
  <si>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</si>
  <si>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</si>
  <si>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</si>
  <si>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</si>
  <si>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</si>
  <si>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</si>
  <si>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</si>
  <si>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</si>
  <si>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</si>
  <si>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</si>
  <si>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</si>
  <si>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</si>
  <si>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</si>
  <si>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</si>
  <si>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</si>
  <si>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</si>
  <si>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</si>
  <si>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</si>
  <si>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</si>
  <si>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</si>
  <si>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</si>
  <si>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</si>
  <si>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</si>
  <si>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</si>
  <si>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</si>
  <si>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</si>
  <si>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</si>
  <si>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</si>
  <si>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</si>
  <si>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</si>
  <si>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</si>
  <si>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</si>
  <si>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</si>
  <si>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</si>
  <si>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</si>
  <si>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</si>
  <si>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</si>
  <si>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</si>
  <si>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</si>
  <si>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</si>
  <si>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</si>
  <si>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</si>
  <si>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t xml:space="preserve">206 счет </t>
  </si>
  <si>
    <t>Значение</t>
  </si>
  <si>
    <t xml:space="preserve">ДЕБИТОРСКАЯ </t>
  </si>
  <si>
    <t>КРЕДИТОРСКАЯ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</si>
  <si>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</si>
  <si>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302 общий</t>
  </si>
  <si>
    <t>302.11</t>
  </si>
  <si>
    <t>302.24</t>
  </si>
  <si>
    <t>302.29</t>
  </si>
  <si>
    <t>302.66</t>
  </si>
  <si>
    <t>302.97</t>
  </si>
  <si>
    <t>ЗНАЧЕНИЕ</t>
  </si>
  <si>
    <t xml:space="preserve">Начальник Финансово-административного управления </t>
  </si>
  <si>
    <t>И.В. Ильина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</si>
  <si>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</si>
  <si>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</si>
  <si>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</si>
  <si>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В.В. Логунов</t>
  </si>
  <si>
    <t>"____"                     2023  г.</t>
  </si>
  <si>
    <t>Наименование ПБС/Код бюджетной классификации</t>
  </si>
  <si>
    <t>Код ПБС</t>
  </si>
  <si>
    <t>Лимиты бюджетных обязательств, текущий год</t>
  </si>
  <si>
    <t>ЛБО по которым не начиналась процедура закупки</t>
  </si>
  <si>
    <t>Тип лицевого счета</t>
  </si>
  <si>
    <t/>
  </si>
  <si>
    <t>Доведено на л/с ПБС и по переданным полномочиям</t>
  </si>
  <si>
    <t>ЛБО на закупку товаров, работ и услуг</t>
  </si>
  <si>
    <t>из них:</t>
  </si>
  <si>
    <t>Всего</t>
  </si>
  <si>
    <t>в том числе:</t>
  </si>
  <si>
    <t>восстановленные суммы ЛБО по неисполненным контрактам предыдущего финансового года</t>
  </si>
  <si>
    <t>Принято бюджетных обязательств</t>
  </si>
  <si>
    <t>Принимаемые бюджетные обязательства, текущий год</t>
  </si>
  <si>
    <t>1</t>
  </si>
  <si>
    <t>2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</si>
  <si>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</si>
  <si>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</si>
  <si>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</si>
  <si>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</si>
  <si>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</si>
  <si>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</si>
  <si>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</si>
  <si>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</si>
  <si>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</si>
  <si>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</si>
  <si>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</si>
  <si>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</si>
  <si>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</si>
  <si>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ФЕДЕРАЛЬНАЯ СЛУЖБА ПО НАДЗОРУ В СФЕРЕ СВЯЗИ, ИНФОРМАЦИОННЫХ ТЕХНОЛОГИЙ И МАССОВЫХ КОММУНИКАЦИЙ</t>
  </si>
  <si>
    <t>00100096</t>
  </si>
  <si>
    <t>03 - л/с ПБС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</si>
  <si>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</si>
  <si>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001А1847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</si>
  <si>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</si>
  <si>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001А1875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</si>
  <si>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</si>
  <si>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001А1876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</si>
  <si>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</si>
  <si>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001А1877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</si>
  <si>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</si>
  <si>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001А1878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</si>
  <si>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</si>
  <si>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001А1880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</si>
  <si>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</si>
  <si>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</si>
  <si>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</si>
  <si>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001А1885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</si>
  <si>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</si>
  <si>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001А1898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</si>
  <si>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</si>
  <si>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001А1901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</si>
  <si>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</si>
  <si>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001А1902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</si>
  <si>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</si>
  <si>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001А1905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</si>
  <si>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</si>
  <si>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</si>
  <si>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</si>
  <si>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001А1907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</si>
  <si>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</si>
  <si>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001А1909</t>
  </si>
  <si>
    <t>ЕНИСЕЙСКОЕ УПРАВЛЕНИЕ ФЕДЕРАЛЬНОЙ СЛУЖБЫ ПО НАДЗОРУ В СФЕРЕ СВЯЗИ, ИНФОРМАЦИОННЫХ ТЕХНОЛОГИЙ И МАССОВЫХ КОММУНИКАЦИЙ</t>
  </si>
  <si>
    <t>001А1910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</si>
  <si>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</si>
  <si>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</si>
  <si>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</si>
  <si>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</si>
  <si>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</si>
  <si>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001А1913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</si>
  <si>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</si>
  <si>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001А1914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</si>
  <si>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</si>
  <si>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001А1915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</si>
  <si>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</si>
  <si>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001А1916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</si>
  <si>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</si>
  <si>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001А1917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</si>
  <si>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</si>
  <si>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001А1918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</si>
  <si>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</si>
  <si>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001А1919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</si>
  <si>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</si>
  <si>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001А1920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</si>
  <si>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</si>
  <si>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</si>
  <si>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</si>
  <si>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001А1922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</si>
  <si>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</si>
  <si>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001А1923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</si>
  <si>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</si>
  <si>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001А1924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</si>
  <si>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</si>
  <si>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</si>
  <si>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</si>
  <si>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001А1926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</si>
  <si>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</si>
  <si>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001А1927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</si>
  <si>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</si>
  <si>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</si>
  <si>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</si>
  <si>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001А1929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</si>
  <si>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</si>
  <si>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</si>
  <si>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</si>
  <si>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001А1931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</si>
  <si>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</si>
  <si>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001А1932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</si>
  <si>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</si>
  <si>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001А1933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</si>
  <si>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</si>
  <si>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</si>
  <si>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</si>
  <si>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001А1935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</si>
  <si>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</si>
  <si>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001А1936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</si>
  <si>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</si>
  <si>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001А1937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</si>
  <si>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</si>
  <si>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001А1938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</si>
  <si>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</si>
  <si>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</si>
  <si>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</si>
  <si>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</si>
  <si>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</si>
  <si>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001А1942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</si>
  <si>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</si>
  <si>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001А1944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</si>
  <si>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</si>
  <si>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001А1945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</si>
  <si>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</si>
  <si>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</si>
  <si>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</si>
  <si>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001А1947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</si>
  <si>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</si>
  <si>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001А1948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</si>
  <si>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</si>
  <si>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</si>
  <si>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</si>
  <si>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001А1950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</si>
  <si>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</si>
  <si>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001А1956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</si>
  <si>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</si>
  <si>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001А1991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</si>
  <si>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</si>
  <si>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</si>
  <si>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</si>
  <si>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001А1993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</si>
  <si>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</si>
  <si>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001А2034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</si>
  <si>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</si>
  <si>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001А2035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</si>
  <si>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</si>
  <si>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001А2036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</si>
  <si>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</si>
  <si>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001А2070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</si>
  <si>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</si>
  <si>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001А2112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</si>
  <si>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</si>
  <si>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001А9132</t>
  </si>
  <si>
    <t>Мониторинг качества финансового менеджмента ТУ Роскомнадзора за 1 квартал 2023 года</t>
  </si>
  <si>
    <t>Рейтинг:                                I - группа                (1,41≤коэфф);                     II- группа                               (1,17≤коэфф.);                     III- группа                       (0,86≤коэфф.);                                         IV- группа                     (0,78≤коэфф.).</t>
  </si>
  <si>
    <t>*</t>
  </si>
  <si>
    <t>* -Показатели Управления Роскомнадзора по Южному федеральному округу не оценивались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</si>
</sst>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Arial Narrow"/>
    </font>
    <font>
      <b/>
      <sz val="11"/>
      <color rgb="FF000000"/>
      <name val="Arial Narrow"/>
    </font>
    <font>
      <sz val="11"/>
      <color rgb="FF000000"/>
      <name val="Arial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ECE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85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0" fillId="33" borderId="13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2" fontId="28" fillId="0" borderId="1" xfId="43" applyNumberFormat="1" applyFont="1" applyFill="1" applyBorder="1" applyAlignment="1">
      <alignment horizontal="center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2" fontId="30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19" fillId="0" borderId="13" xfId="0" applyFont="1" applyFill="1" applyBorder="1" applyAlignment="1"/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3" fillId="0" borderId="0" xfId="0" applyFont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7" fillId="0" borderId="0" xfId="0" applyFont="1" applyFill="1"/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32" fillId="0" borderId="0" xfId="0" applyFont="1" applyFill="1"/>
    <xf numFmtId="0" fontId="39" fillId="35" borderId="17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left" vertical="center" wrapText="1"/>
    </xf>
    <xf numFmtId="4" fontId="40" fillId="0" borderId="17" xfId="0" applyNumberFormat="1" applyFont="1" applyBorder="1" applyAlignment="1">
      <alignment horizontal="right" vertical="center" wrapText="1"/>
    </xf>
    <xf numFmtId="167" fontId="40" fillId="0" borderId="17" xfId="0" applyNumberFormat="1" applyFont="1" applyBorder="1" applyAlignment="1">
      <alignment horizontal="right" vertical="center" wrapText="1"/>
    </xf>
    <xf numFmtId="0" fontId="41" fillId="0" borderId="17" xfId="0" applyFont="1" applyBorder="1" applyAlignment="1">
      <alignment horizontal="left" vertical="center" wrapText="1"/>
    </xf>
    <xf numFmtId="4" fontId="41" fillId="0" borderId="17" xfId="0" applyNumberFormat="1" applyFont="1" applyBorder="1" applyAlignment="1">
      <alignment horizontal="right" vertical="center" wrapText="1"/>
    </xf>
    <xf numFmtId="167" fontId="41" fillId="0" borderId="17" xfId="0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0" fontId="39" fillId="35" borderId="17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81"/>
  <sheetViews>
    <sheetView tabSelected="1" topLeftCell="A19" workbookViewId="0">
      <selection activeCell="J28" sqref="J28"/>
    </sheetView>
  </sheetViews>
  <sheetFormatPr defaultRowHeight="15" x14ac:dyDescent="0.25"/>
  <cols>
    <col min="3" max="3" width="45.28515625" customWidth="1"/>
    <col min="27" max="27" width="9.140625" customWidth="1"/>
  </cols>
  <sheetData>
    <row r="1" spans="2:28" ht="18.75" x14ac:dyDescent="0.3">
      <c r="W1" s="44" t="s">
        <v>227</v>
      </c>
      <c r="X1" s="45"/>
      <c r="Y1" s="44"/>
      <c r="Z1" s="44"/>
      <c r="AA1" s="44"/>
      <c r="AB1" s="46"/>
    </row>
    <row r="2" spans="2:28" ht="15" customHeight="1" x14ac:dyDescent="0.3">
      <c r="C2" s="57" t="s">
        <v>226</v>
      </c>
      <c r="D2" s="57"/>
      <c r="E2" s="57"/>
      <c r="W2" s="47" t="s">
        <v>228</v>
      </c>
      <c r="X2" s="48"/>
      <c r="Y2" s="47"/>
      <c r="Z2" s="47"/>
      <c r="AA2" s="47"/>
      <c r="AB2" s="49"/>
    </row>
    <row r="3" spans="2:28" ht="18.75" x14ac:dyDescent="0.3">
      <c r="C3" s="57"/>
      <c r="D3" s="57"/>
      <c r="E3" s="57"/>
      <c r="W3" s="47" t="s">
        <v>229</v>
      </c>
      <c r="X3" s="48"/>
      <c r="Y3" s="47"/>
      <c r="Z3" s="47"/>
      <c r="AA3" s="47"/>
      <c r="AB3" s="49"/>
    </row>
    <row r="4" spans="2:28" ht="18.75" x14ac:dyDescent="0.3">
      <c r="C4" s="57"/>
      <c r="D4" s="57"/>
      <c r="E4" s="57"/>
      <c r="W4" s="47"/>
      <c r="X4" s="48"/>
      <c r="Y4" s="47"/>
      <c r="Z4" s="47"/>
      <c r="AA4" s="47"/>
      <c r="AB4" s="49"/>
    </row>
    <row r="5" spans="2:28" ht="18.75" x14ac:dyDescent="0.3">
      <c r="C5" s="57"/>
      <c r="D5" s="57"/>
      <c r="E5" s="57"/>
      <c r="W5" s="47" t="s">
        <v>230</v>
      </c>
      <c r="X5" s="48"/>
      <c r="Y5" s="47"/>
      <c r="Z5" s="47"/>
      <c r="AA5" s="47"/>
      <c r="AB5" s="49"/>
    </row>
    <row r="6" spans="2:28" ht="15" customHeight="1" x14ac:dyDescent="0.25">
      <c r="G6" s="58" t="s">
        <v>391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2:28" ht="15" customHeight="1" x14ac:dyDescent="0.25"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2:28" ht="15" customHeight="1" x14ac:dyDescent="0.25"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10" spans="2:28" x14ac:dyDescent="0.25">
      <c r="B10" s="59" t="s">
        <v>100</v>
      </c>
      <c r="C10" s="59" t="s">
        <v>101</v>
      </c>
      <c r="D10" s="40" t="s">
        <v>102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2"/>
      <c r="Z10" s="62" t="s">
        <v>103</v>
      </c>
      <c r="AA10" s="65" t="s">
        <v>392</v>
      </c>
    </row>
    <row r="11" spans="2:28" ht="51" x14ac:dyDescent="0.25">
      <c r="B11" s="60"/>
      <c r="C11" s="60"/>
      <c r="D11" s="68" t="s">
        <v>105</v>
      </c>
      <c r="E11" s="68"/>
      <c r="F11" s="69" t="s">
        <v>106</v>
      </c>
      <c r="G11" s="69"/>
      <c r="H11" s="69" t="s">
        <v>107</v>
      </c>
      <c r="I11" s="69"/>
      <c r="J11" s="69" t="s">
        <v>108</v>
      </c>
      <c r="K11" s="69"/>
      <c r="L11" s="69" t="s">
        <v>109</v>
      </c>
      <c r="M11" s="69"/>
      <c r="N11" s="70" t="s">
        <v>110</v>
      </c>
      <c r="O11" s="71"/>
      <c r="P11" s="72"/>
      <c r="Q11" s="69" t="s">
        <v>111</v>
      </c>
      <c r="R11" s="73"/>
      <c r="S11" s="70" t="s">
        <v>112</v>
      </c>
      <c r="T11" s="72"/>
      <c r="U11" s="70" t="s">
        <v>113</v>
      </c>
      <c r="V11" s="72"/>
      <c r="W11" s="70" t="s">
        <v>114</v>
      </c>
      <c r="X11" s="72"/>
      <c r="Y11" s="4" t="s">
        <v>115</v>
      </c>
      <c r="Z11" s="63"/>
      <c r="AA11" s="66"/>
    </row>
    <row r="12" spans="2:28" ht="110.25" customHeight="1" x14ac:dyDescent="0.25">
      <c r="B12" s="61"/>
      <c r="C12" s="61"/>
      <c r="D12" s="5" t="s">
        <v>116</v>
      </c>
      <c r="E12" s="5" t="s">
        <v>117</v>
      </c>
      <c r="F12" s="6" t="s">
        <v>118</v>
      </c>
      <c r="G12" s="6" t="s">
        <v>117</v>
      </c>
      <c r="H12" s="7" t="s">
        <v>119</v>
      </c>
      <c r="I12" s="7" t="s">
        <v>117</v>
      </c>
      <c r="J12" s="6" t="s">
        <v>118</v>
      </c>
      <c r="K12" s="6" t="s">
        <v>117</v>
      </c>
      <c r="L12" s="8" t="s">
        <v>118</v>
      </c>
      <c r="M12" s="8" t="s">
        <v>117</v>
      </c>
      <c r="N12" s="6" t="s">
        <v>120</v>
      </c>
      <c r="O12" s="6" t="s">
        <v>121</v>
      </c>
      <c r="P12" s="8" t="s">
        <v>122</v>
      </c>
      <c r="Q12" s="8" t="s">
        <v>119</v>
      </c>
      <c r="R12" s="8" t="s">
        <v>117</v>
      </c>
      <c r="S12" s="8"/>
      <c r="T12" s="8" t="s">
        <v>117</v>
      </c>
      <c r="U12" s="8"/>
      <c r="V12" s="8" t="s">
        <v>117</v>
      </c>
      <c r="W12" s="8" t="s">
        <v>119</v>
      </c>
      <c r="X12" s="8" t="s">
        <v>117</v>
      </c>
      <c r="Y12" s="9" t="s">
        <v>119</v>
      </c>
      <c r="Z12" s="64"/>
      <c r="AA12" s="67"/>
    </row>
    <row r="13" spans="2:28" x14ac:dyDescent="0.25"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0">
        <v>15</v>
      </c>
      <c r="Q13" s="10">
        <v>16</v>
      </c>
      <c r="R13" s="10">
        <v>17</v>
      </c>
      <c r="S13" s="10">
        <v>18</v>
      </c>
      <c r="T13" s="10">
        <v>19</v>
      </c>
      <c r="U13" s="10">
        <v>20</v>
      </c>
      <c r="V13" s="10">
        <v>21</v>
      </c>
      <c r="W13" s="10">
        <v>22</v>
      </c>
      <c r="X13" s="10">
        <v>23</v>
      </c>
      <c r="Y13" s="10">
        <v>24</v>
      </c>
      <c r="Z13" s="10">
        <v>25</v>
      </c>
      <c r="AA13" s="10">
        <v>26</v>
      </c>
    </row>
    <row r="14" spans="2:28" ht="21.75" x14ac:dyDescent="0.25">
      <c r="B14" s="10">
        <v>1</v>
      </c>
      <c r="C14" s="11" t="s">
        <v>123</v>
      </c>
      <c r="D14" s="12">
        <v>1</v>
      </c>
      <c r="E14" s="13">
        <v>15</v>
      </c>
      <c r="F14" s="12">
        <v>2.0299999999999998</v>
      </c>
      <c r="G14" s="13">
        <v>15</v>
      </c>
      <c r="H14" s="14">
        <v>0</v>
      </c>
      <c r="I14" s="14">
        <v>15</v>
      </c>
      <c r="J14" s="15">
        <v>89.89</v>
      </c>
      <c r="K14" s="14">
        <v>15</v>
      </c>
      <c r="L14" s="15">
        <v>21.9</v>
      </c>
      <c r="M14" s="14">
        <v>20</v>
      </c>
      <c r="N14" s="14">
        <v>1</v>
      </c>
      <c r="O14" s="14">
        <v>1</v>
      </c>
      <c r="P14" s="14">
        <v>0</v>
      </c>
      <c r="Q14" s="14">
        <v>0</v>
      </c>
      <c r="R14" s="14">
        <v>5</v>
      </c>
      <c r="S14" s="16"/>
      <c r="T14" s="14">
        <v>0</v>
      </c>
      <c r="U14" s="16"/>
      <c r="V14" s="14">
        <f>'8.8.9ДтКт'!T7</f>
        <v>0</v>
      </c>
      <c r="W14" s="17">
        <v>0</v>
      </c>
      <c r="X14" s="18">
        <v>0</v>
      </c>
      <c r="Y14" s="19">
        <f t="shared" ref="Y14:Y77" si="0">E14+G14+I14+K14+M14+P14+R14-T14-V14-X14</f>
        <v>85</v>
      </c>
      <c r="Z14" s="15">
        <f t="shared" ref="Z14:Z77" si="1">ROUND(Y14/64,2)</f>
        <v>1.33</v>
      </c>
      <c r="AA14" s="20" t="s">
        <v>126</v>
      </c>
    </row>
    <row r="15" spans="2:28" ht="21.75" x14ac:dyDescent="0.25">
      <c r="B15" s="10">
        <v>2</v>
      </c>
      <c r="C15" s="11" t="s">
        <v>125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88.04</v>
      </c>
      <c r="K15" s="14">
        <v>15</v>
      </c>
      <c r="L15" s="15">
        <v>22</v>
      </c>
      <c r="M15" s="14">
        <v>20</v>
      </c>
      <c r="N15" s="14">
        <v>1</v>
      </c>
      <c r="O15" s="14">
        <v>1</v>
      </c>
      <c r="P15" s="14">
        <v>0</v>
      </c>
      <c r="Q15" s="14">
        <v>0</v>
      </c>
      <c r="R15" s="14">
        <v>5</v>
      </c>
      <c r="S15" s="16"/>
      <c r="T15" s="14">
        <v>0</v>
      </c>
      <c r="U15" s="16"/>
      <c r="V15" s="14">
        <v>0</v>
      </c>
      <c r="W15" s="17">
        <v>0</v>
      </c>
      <c r="X15" s="18">
        <v>0</v>
      </c>
      <c r="Y15" s="19">
        <f t="shared" si="0"/>
        <v>85</v>
      </c>
      <c r="Z15" s="15">
        <f t="shared" si="1"/>
        <v>1.33</v>
      </c>
      <c r="AA15" s="20" t="s">
        <v>126</v>
      </c>
    </row>
    <row r="16" spans="2:28" ht="32.25" x14ac:dyDescent="0.25">
      <c r="B16" s="10">
        <v>3</v>
      </c>
      <c r="C16" s="11" t="s">
        <v>127</v>
      </c>
      <c r="D16" s="12">
        <v>2</v>
      </c>
      <c r="E16" s="13">
        <v>15</v>
      </c>
      <c r="F16" s="12">
        <v>0.28999999999999998</v>
      </c>
      <c r="G16" s="13">
        <v>15</v>
      </c>
      <c r="H16" s="14">
        <v>0</v>
      </c>
      <c r="I16" s="14">
        <v>15</v>
      </c>
      <c r="J16" s="15">
        <v>90.61</v>
      </c>
      <c r="K16" s="14">
        <v>15</v>
      </c>
      <c r="L16" s="15">
        <v>22.4</v>
      </c>
      <c r="M16" s="14">
        <v>20</v>
      </c>
      <c r="N16" s="14">
        <v>1</v>
      </c>
      <c r="O16" s="14">
        <v>1</v>
      </c>
      <c r="P16" s="14">
        <v>0</v>
      </c>
      <c r="Q16" s="14">
        <v>0</v>
      </c>
      <c r="R16" s="14">
        <v>5</v>
      </c>
      <c r="S16" s="16"/>
      <c r="T16" s="14">
        <v>0</v>
      </c>
      <c r="U16" s="16"/>
      <c r="V16" s="14">
        <v>0</v>
      </c>
      <c r="W16" s="17">
        <v>0</v>
      </c>
      <c r="X16" s="18">
        <v>0</v>
      </c>
      <c r="Y16" s="19">
        <f t="shared" si="0"/>
        <v>85</v>
      </c>
      <c r="Z16" s="15">
        <f t="shared" si="1"/>
        <v>1.33</v>
      </c>
      <c r="AA16" s="20" t="s">
        <v>126</v>
      </c>
    </row>
    <row r="17" spans="2:27" ht="21.75" x14ac:dyDescent="0.25">
      <c r="B17" s="10">
        <v>4</v>
      </c>
      <c r="C17" s="11" t="s">
        <v>128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87.7</v>
      </c>
      <c r="K17" s="14">
        <v>15</v>
      </c>
      <c r="L17" s="15">
        <v>18</v>
      </c>
      <c r="M17" s="14">
        <v>20</v>
      </c>
      <c r="N17" s="14">
        <v>1</v>
      </c>
      <c r="O17" s="14">
        <v>0</v>
      </c>
      <c r="P17" s="14">
        <v>15</v>
      </c>
      <c r="Q17" s="14">
        <v>0</v>
      </c>
      <c r="R17" s="14">
        <v>5</v>
      </c>
      <c r="S17" s="16"/>
      <c r="T17" s="14">
        <v>0</v>
      </c>
      <c r="U17" s="16"/>
      <c r="V17" s="14">
        <v>0</v>
      </c>
      <c r="W17" s="17">
        <v>0</v>
      </c>
      <c r="X17" s="18">
        <v>0</v>
      </c>
      <c r="Y17" s="19">
        <f t="shared" si="0"/>
        <v>100</v>
      </c>
      <c r="Z17" s="15">
        <f t="shared" si="1"/>
        <v>1.56</v>
      </c>
      <c r="AA17" s="20" t="s">
        <v>124</v>
      </c>
    </row>
    <row r="18" spans="2:27" ht="21.75" x14ac:dyDescent="0.25">
      <c r="B18" s="10">
        <v>5</v>
      </c>
      <c r="C18" s="11" t="s">
        <v>129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82.1</v>
      </c>
      <c r="K18" s="14">
        <v>15</v>
      </c>
      <c r="L18" s="15">
        <v>23.7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/>
      <c r="T18" s="14">
        <v>0</v>
      </c>
      <c r="U18" s="16"/>
      <c r="V18" s="14">
        <v>0</v>
      </c>
      <c r="W18" s="17">
        <v>0</v>
      </c>
      <c r="X18" s="18">
        <v>0</v>
      </c>
      <c r="Y18" s="19">
        <f t="shared" si="0"/>
        <v>90</v>
      </c>
      <c r="Z18" s="15">
        <f t="shared" si="1"/>
        <v>1.41</v>
      </c>
      <c r="AA18" s="20" t="s">
        <v>124</v>
      </c>
    </row>
    <row r="19" spans="2:27" ht="21.75" x14ac:dyDescent="0.25">
      <c r="B19" s="10">
        <v>6</v>
      </c>
      <c r="C19" s="11" t="s">
        <v>130</v>
      </c>
      <c r="D19" s="12">
        <v>1</v>
      </c>
      <c r="E19" s="13">
        <v>15</v>
      </c>
      <c r="F19" s="12">
        <v>0.77</v>
      </c>
      <c r="G19" s="13">
        <v>15</v>
      </c>
      <c r="H19" s="14">
        <v>0</v>
      </c>
      <c r="I19" s="14">
        <v>15</v>
      </c>
      <c r="J19" s="15">
        <v>78.989999999999995</v>
      </c>
      <c r="K19" s="14">
        <v>5</v>
      </c>
      <c r="L19" s="15">
        <v>20.7</v>
      </c>
      <c r="M19" s="14">
        <v>20</v>
      </c>
      <c r="N19" s="14">
        <v>0</v>
      </c>
      <c r="O19" s="14">
        <v>0</v>
      </c>
      <c r="P19" s="14">
        <v>15</v>
      </c>
      <c r="Q19" s="14">
        <v>0</v>
      </c>
      <c r="R19" s="14">
        <v>5</v>
      </c>
      <c r="S19" s="16"/>
      <c r="T19" s="14">
        <v>0</v>
      </c>
      <c r="U19" s="16"/>
      <c r="V19" s="14">
        <v>0</v>
      </c>
      <c r="W19" s="17">
        <v>0</v>
      </c>
      <c r="X19" s="18">
        <v>0</v>
      </c>
      <c r="Y19" s="19">
        <f t="shared" si="0"/>
        <v>90</v>
      </c>
      <c r="Z19" s="15">
        <f t="shared" si="1"/>
        <v>1.41</v>
      </c>
      <c r="AA19" s="20" t="s">
        <v>124</v>
      </c>
    </row>
    <row r="20" spans="2:27" ht="21.75" x14ac:dyDescent="0.25">
      <c r="B20" s="10">
        <v>7</v>
      </c>
      <c r="C20" s="11" t="s">
        <v>131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71.7</v>
      </c>
      <c r="K20" s="14">
        <v>5</v>
      </c>
      <c r="L20" s="15">
        <v>19.8</v>
      </c>
      <c r="M20" s="14">
        <v>20</v>
      </c>
      <c r="N20" s="14">
        <v>2</v>
      </c>
      <c r="O20" s="14">
        <v>1</v>
      </c>
      <c r="P20" s="14">
        <v>0</v>
      </c>
      <c r="Q20" s="14">
        <v>0</v>
      </c>
      <c r="R20" s="14">
        <v>5</v>
      </c>
      <c r="S20" s="16"/>
      <c r="T20" s="14">
        <v>0</v>
      </c>
      <c r="U20" s="16"/>
      <c r="V20" s="14">
        <v>0</v>
      </c>
      <c r="W20" s="17">
        <v>0</v>
      </c>
      <c r="X20" s="18">
        <v>0</v>
      </c>
      <c r="Y20" s="19">
        <f t="shared" si="0"/>
        <v>75</v>
      </c>
      <c r="Z20" s="15">
        <f t="shared" si="1"/>
        <v>1.17</v>
      </c>
      <c r="AA20" s="20" t="s">
        <v>147</v>
      </c>
    </row>
    <row r="21" spans="2:27" ht="32.25" x14ac:dyDescent="0.25">
      <c r="B21" s="10">
        <v>8</v>
      </c>
      <c r="C21" s="11" t="s">
        <v>133</v>
      </c>
      <c r="D21" s="12">
        <v>1</v>
      </c>
      <c r="E21" s="13">
        <v>15</v>
      </c>
      <c r="F21" s="12">
        <v>0.42</v>
      </c>
      <c r="G21" s="13">
        <v>15</v>
      </c>
      <c r="H21" s="14">
        <v>0</v>
      </c>
      <c r="I21" s="14">
        <v>15</v>
      </c>
      <c r="J21" s="15">
        <v>80.599999999999994</v>
      </c>
      <c r="K21" s="14">
        <v>15</v>
      </c>
      <c r="L21" s="15">
        <v>18</v>
      </c>
      <c r="M21" s="14">
        <v>20</v>
      </c>
      <c r="N21" s="14">
        <v>2</v>
      </c>
      <c r="O21" s="14">
        <v>0</v>
      </c>
      <c r="P21" s="14">
        <v>5</v>
      </c>
      <c r="Q21" s="14">
        <v>0</v>
      </c>
      <c r="R21" s="14">
        <v>5</v>
      </c>
      <c r="S21" s="16"/>
      <c r="T21" s="14">
        <v>0</v>
      </c>
      <c r="U21" s="16"/>
      <c r="V21" s="14">
        <v>0</v>
      </c>
      <c r="W21" s="17">
        <v>0</v>
      </c>
      <c r="X21" s="18">
        <v>0</v>
      </c>
      <c r="Y21" s="19">
        <f t="shared" si="0"/>
        <v>90</v>
      </c>
      <c r="Z21" s="15">
        <f t="shared" si="1"/>
        <v>1.41</v>
      </c>
      <c r="AA21" s="20" t="s">
        <v>124</v>
      </c>
    </row>
    <row r="22" spans="2:27" ht="21.75" x14ac:dyDescent="0.25">
      <c r="B22" s="10">
        <v>9</v>
      </c>
      <c r="C22" s="11" t="s">
        <v>134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89.97</v>
      </c>
      <c r="K22" s="14">
        <v>15</v>
      </c>
      <c r="L22" s="15">
        <v>18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/>
      <c r="T22" s="14">
        <v>0</v>
      </c>
      <c r="U22" s="16"/>
      <c r="V22" s="14">
        <v>0</v>
      </c>
      <c r="W22" s="17">
        <v>0</v>
      </c>
      <c r="X22" s="18">
        <v>0</v>
      </c>
      <c r="Y22" s="19">
        <f t="shared" si="0"/>
        <v>100</v>
      </c>
      <c r="Z22" s="15">
        <f t="shared" si="1"/>
        <v>1.56</v>
      </c>
      <c r="AA22" s="20" t="s">
        <v>124</v>
      </c>
    </row>
    <row r="23" spans="2:27" ht="21.75" x14ac:dyDescent="0.25">
      <c r="B23" s="10">
        <v>10</v>
      </c>
      <c r="C23" s="11" t="s">
        <v>135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99.9</v>
      </c>
      <c r="K23" s="14">
        <v>15</v>
      </c>
      <c r="L23" s="15">
        <v>28.9</v>
      </c>
      <c r="M23" s="14">
        <v>20</v>
      </c>
      <c r="N23" s="14">
        <v>1</v>
      </c>
      <c r="O23" s="14">
        <v>0</v>
      </c>
      <c r="P23" s="14">
        <v>15</v>
      </c>
      <c r="Q23" s="14">
        <v>0</v>
      </c>
      <c r="R23" s="14">
        <v>5</v>
      </c>
      <c r="S23" s="16"/>
      <c r="T23" s="14">
        <v>0</v>
      </c>
      <c r="U23" s="16"/>
      <c r="V23" s="14">
        <v>0</v>
      </c>
      <c r="W23" s="17">
        <v>0</v>
      </c>
      <c r="X23" s="18">
        <v>0</v>
      </c>
      <c r="Y23" s="19">
        <f t="shared" si="0"/>
        <v>100</v>
      </c>
      <c r="Z23" s="15">
        <f t="shared" si="1"/>
        <v>1.56</v>
      </c>
      <c r="AA23" s="20" t="s">
        <v>124</v>
      </c>
    </row>
    <row r="24" spans="2:27" ht="21" x14ac:dyDescent="0.25">
      <c r="B24" s="10">
        <v>11</v>
      </c>
      <c r="C24" s="11" t="s">
        <v>136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73.150000000000006</v>
      </c>
      <c r="K24" s="14">
        <v>5</v>
      </c>
      <c r="L24" s="15">
        <v>20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/>
      <c r="T24" s="14">
        <v>0</v>
      </c>
      <c r="U24" s="16"/>
      <c r="V24" s="14">
        <v>0</v>
      </c>
      <c r="W24" s="17">
        <v>0</v>
      </c>
      <c r="X24" s="18">
        <v>0</v>
      </c>
      <c r="Y24" s="19">
        <f t="shared" si="0"/>
        <v>90</v>
      </c>
      <c r="Z24" s="15">
        <f t="shared" si="1"/>
        <v>1.41</v>
      </c>
      <c r="AA24" s="20" t="s">
        <v>124</v>
      </c>
    </row>
    <row r="25" spans="2:27" ht="21.75" x14ac:dyDescent="0.25">
      <c r="B25" s="10">
        <v>12</v>
      </c>
      <c r="C25" s="11" t="s">
        <v>137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83.5</v>
      </c>
      <c r="K25" s="14">
        <v>15</v>
      </c>
      <c r="L25" s="15">
        <v>21.9</v>
      </c>
      <c r="M25" s="14">
        <v>20</v>
      </c>
      <c r="N25" s="14">
        <v>2</v>
      </c>
      <c r="O25" s="14">
        <v>0</v>
      </c>
      <c r="P25" s="14">
        <v>5</v>
      </c>
      <c r="Q25" s="14">
        <v>0</v>
      </c>
      <c r="R25" s="14">
        <v>5</v>
      </c>
      <c r="S25" s="16"/>
      <c r="T25" s="14">
        <v>0</v>
      </c>
      <c r="U25" s="16"/>
      <c r="V25" s="14">
        <v>0</v>
      </c>
      <c r="W25" s="17">
        <v>0</v>
      </c>
      <c r="X25" s="18">
        <v>0</v>
      </c>
      <c r="Y25" s="19">
        <f t="shared" si="0"/>
        <v>90</v>
      </c>
      <c r="Z25" s="15">
        <f t="shared" si="1"/>
        <v>1.41</v>
      </c>
      <c r="AA25" s="20" t="s">
        <v>124</v>
      </c>
    </row>
    <row r="26" spans="2:27" x14ac:dyDescent="0.25">
      <c r="B26" s="10">
        <v>13</v>
      </c>
      <c r="C26" s="11" t="s">
        <v>138</v>
      </c>
      <c r="D26" s="12">
        <v>2</v>
      </c>
      <c r="E26" s="13">
        <v>15</v>
      </c>
      <c r="F26" s="12">
        <v>0.74</v>
      </c>
      <c r="G26" s="13">
        <v>15</v>
      </c>
      <c r="H26" s="14">
        <v>0</v>
      </c>
      <c r="I26" s="14">
        <v>15</v>
      </c>
      <c r="J26" s="15">
        <v>82.21</v>
      </c>
      <c r="K26" s="14">
        <v>15</v>
      </c>
      <c r="L26" s="15">
        <v>19.600000000000001</v>
      </c>
      <c r="M26" s="14">
        <v>20</v>
      </c>
      <c r="N26" s="21">
        <v>0</v>
      </c>
      <c r="O26" s="14">
        <v>0</v>
      </c>
      <c r="P26" s="14">
        <v>15</v>
      </c>
      <c r="Q26" s="14">
        <v>0</v>
      </c>
      <c r="R26" s="14">
        <v>5</v>
      </c>
      <c r="S26" s="16"/>
      <c r="T26" s="14">
        <v>0</v>
      </c>
      <c r="U26" s="16"/>
      <c r="V26" s="14">
        <v>0</v>
      </c>
      <c r="W26" s="17">
        <v>0</v>
      </c>
      <c r="X26" s="18">
        <v>0</v>
      </c>
      <c r="Y26" s="19">
        <f t="shared" si="0"/>
        <v>100</v>
      </c>
      <c r="Z26" s="15">
        <f t="shared" si="1"/>
        <v>1.56</v>
      </c>
      <c r="AA26" s="20" t="s">
        <v>124</v>
      </c>
    </row>
    <row r="27" spans="2:27" ht="21.75" x14ac:dyDescent="0.25">
      <c r="B27" s="10">
        <v>14</v>
      </c>
      <c r="C27" s="22" t="s">
        <v>139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95</v>
      </c>
      <c r="K27" s="14">
        <v>15</v>
      </c>
      <c r="L27" s="15">
        <v>20.5</v>
      </c>
      <c r="M27" s="14">
        <v>20</v>
      </c>
      <c r="N27" s="14">
        <v>0</v>
      </c>
      <c r="O27" s="14">
        <v>0</v>
      </c>
      <c r="P27" s="14">
        <v>15</v>
      </c>
      <c r="Q27" s="14">
        <v>0</v>
      </c>
      <c r="R27" s="14">
        <v>5</v>
      </c>
      <c r="S27" s="16"/>
      <c r="T27" s="14">
        <v>0</v>
      </c>
      <c r="U27" s="16"/>
      <c r="V27" s="14">
        <v>0</v>
      </c>
      <c r="W27" s="17">
        <v>0</v>
      </c>
      <c r="X27" s="18">
        <v>0</v>
      </c>
      <c r="Y27" s="19">
        <f t="shared" si="0"/>
        <v>100</v>
      </c>
      <c r="Z27" s="15">
        <f t="shared" si="1"/>
        <v>1.56</v>
      </c>
      <c r="AA27" s="20" t="s">
        <v>124</v>
      </c>
    </row>
    <row r="28" spans="2:27" ht="21.75" x14ac:dyDescent="0.25">
      <c r="B28" s="10">
        <v>15</v>
      </c>
      <c r="C28" s="23" t="s">
        <v>140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85.15</v>
      </c>
      <c r="K28" s="14">
        <v>15</v>
      </c>
      <c r="L28" s="15">
        <v>21</v>
      </c>
      <c r="M28" s="14">
        <v>20</v>
      </c>
      <c r="N28" s="14">
        <v>1</v>
      </c>
      <c r="O28" s="14">
        <v>0</v>
      </c>
      <c r="P28" s="14">
        <v>15</v>
      </c>
      <c r="Q28" s="14">
        <v>0</v>
      </c>
      <c r="R28" s="14">
        <v>5</v>
      </c>
      <c r="S28" s="16"/>
      <c r="T28" s="14">
        <v>0</v>
      </c>
      <c r="U28" s="16"/>
      <c r="V28" s="14">
        <v>0</v>
      </c>
      <c r="W28" s="17">
        <v>0</v>
      </c>
      <c r="X28" s="18">
        <v>0</v>
      </c>
      <c r="Y28" s="19">
        <f t="shared" si="0"/>
        <v>100</v>
      </c>
      <c r="Z28" s="15">
        <f t="shared" si="1"/>
        <v>1.56</v>
      </c>
      <c r="AA28" s="20" t="s">
        <v>124</v>
      </c>
    </row>
    <row r="29" spans="2:27" ht="21.75" x14ac:dyDescent="0.25">
      <c r="B29" s="10">
        <v>16</v>
      </c>
      <c r="C29" s="11" t="s">
        <v>141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57.9</v>
      </c>
      <c r="K29" s="14">
        <v>0</v>
      </c>
      <c r="L29" s="15">
        <v>25.2</v>
      </c>
      <c r="M29" s="14">
        <v>20</v>
      </c>
      <c r="N29" s="14">
        <v>0</v>
      </c>
      <c r="O29" s="14">
        <v>0</v>
      </c>
      <c r="P29" s="14">
        <v>15</v>
      </c>
      <c r="Q29" s="14">
        <v>0</v>
      </c>
      <c r="R29" s="14">
        <v>5</v>
      </c>
      <c r="S29" s="16"/>
      <c r="T29" s="14">
        <v>0</v>
      </c>
      <c r="U29" s="16"/>
      <c r="V29" s="14">
        <v>0</v>
      </c>
      <c r="W29" s="17">
        <v>0</v>
      </c>
      <c r="X29" s="18">
        <v>0</v>
      </c>
      <c r="Y29" s="19">
        <f t="shared" si="0"/>
        <v>85</v>
      </c>
      <c r="Z29" s="15">
        <f t="shared" si="1"/>
        <v>1.33</v>
      </c>
      <c r="AA29" s="20" t="s">
        <v>126</v>
      </c>
    </row>
    <row r="30" spans="2:27" ht="21.75" x14ac:dyDescent="0.25">
      <c r="B30" s="10">
        <v>17</v>
      </c>
      <c r="C30" s="11" t="s">
        <v>142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94.9</v>
      </c>
      <c r="K30" s="14">
        <v>15</v>
      </c>
      <c r="L30" s="15">
        <v>20.6</v>
      </c>
      <c r="M30" s="14">
        <v>20</v>
      </c>
      <c r="N30" s="14">
        <v>1</v>
      </c>
      <c r="O30" s="14">
        <v>1</v>
      </c>
      <c r="P30" s="14">
        <v>0</v>
      </c>
      <c r="Q30" s="14">
        <v>0</v>
      </c>
      <c r="R30" s="14">
        <v>5</v>
      </c>
      <c r="S30" s="16"/>
      <c r="T30" s="14">
        <v>0</v>
      </c>
      <c r="U30" s="16"/>
      <c r="V30" s="14">
        <v>0</v>
      </c>
      <c r="W30" s="17">
        <v>0</v>
      </c>
      <c r="X30" s="18">
        <v>0</v>
      </c>
      <c r="Y30" s="19">
        <f t="shared" si="0"/>
        <v>85</v>
      </c>
      <c r="Z30" s="15">
        <f t="shared" si="1"/>
        <v>1.33</v>
      </c>
      <c r="AA30" s="20" t="s">
        <v>126</v>
      </c>
    </row>
    <row r="31" spans="2:27" ht="21.75" x14ac:dyDescent="0.25">
      <c r="B31" s="10">
        <v>18</v>
      </c>
      <c r="C31" s="11" t="s">
        <v>143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74.400000000000006</v>
      </c>
      <c r="K31" s="14">
        <v>5</v>
      </c>
      <c r="L31" s="15">
        <v>18.100000000000001</v>
      </c>
      <c r="M31" s="14">
        <v>20</v>
      </c>
      <c r="N31" s="14">
        <v>0</v>
      </c>
      <c r="O31" s="14">
        <v>0</v>
      </c>
      <c r="P31" s="14">
        <v>15</v>
      </c>
      <c r="Q31" s="14">
        <v>0</v>
      </c>
      <c r="R31" s="14">
        <v>5</v>
      </c>
      <c r="S31" s="16"/>
      <c r="T31" s="14">
        <v>0</v>
      </c>
      <c r="U31" s="16"/>
      <c r="V31" s="14">
        <v>0</v>
      </c>
      <c r="W31" s="17">
        <v>0</v>
      </c>
      <c r="X31" s="18">
        <v>0</v>
      </c>
      <c r="Y31" s="19">
        <f t="shared" si="0"/>
        <v>90</v>
      </c>
      <c r="Z31" s="15">
        <f t="shared" si="1"/>
        <v>1.41</v>
      </c>
      <c r="AA31" s="20" t="s">
        <v>124</v>
      </c>
    </row>
    <row r="32" spans="2:27" ht="21.75" x14ac:dyDescent="0.25">
      <c r="B32" s="10">
        <v>19</v>
      </c>
      <c r="C32" s="11" t="s">
        <v>144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73.209999999999994</v>
      </c>
      <c r="K32" s="14">
        <v>5</v>
      </c>
      <c r="L32" s="15">
        <v>16.899999999999999</v>
      </c>
      <c r="M32" s="14">
        <v>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/>
      <c r="T32" s="14">
        <v>0</v>
      </c>
      <c r="U32" s="16"/>
      <c r="V32" s="14">
        <v>0</v>
      </c>
      <c r="W32" s="17">
        <v>0</v>
      </c>
      <c r="X32" s="18">
        <v>0</v>
      </c>
      <c r="Y32" s="19">
        <f t="shared" si="0"/>
        <v>70</v>
      </c>
      <c r="Z32" s="15">
        <f t="shared" si="1"/>
        <v>1.0900000000000001</v>
      </c>
      <c r="AA32" s="20" t="s">
        <v>147</v>
      </c>
    </row>
    <row r="33" spans="2:27" ht="21.75" x14ac:dyDescent="0.25">
      <c r="B33" s="10">
        <v>20</v>
      </c>
      <c r="C33" s="11" t="s">
        <v>145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85.04</v>
      </c>
      <c r="K33" s="14">
        <v>15</v>
      </c>
      <c r="L33" s="15">
        <v>22.2</v>
      </c>
      <c r="M33" s="14">
        <v>20</v>
      </c>
      <c r="N33" s="14">
        <v>0</v>
      </c>
      <c r="O33" s="14">
        <v>0</v>
      </c>
      <c r="P33" s="14">
        <v>15</v>
      </c>
      <c r="Q33" s="14">
        <v>0</v>
      </c>
      <c r="R33" s="14">
        <v>5</v>
      </c>
      <c r="S33" s="16"/>
      <c r="T33" s="14">
        <v>0</v>
      </c>
      <c r="U33" s="16"/>
      <c r="V33" s="14">
        <v>0</v>
      </c>
      <c r="W33" s="17">
        <v>0</v>
      </c>
      <c r="X33" s="18">
        <v>0</v>
      </c>
      <c r="Y33" s="19">
        <f t="shared" si="0"/>
        <v>100</v>
      </c>
      <c r="Z33" s="15">
        <f t="shared" si="1"/>
        <v>1.56</v>
      </c>
      <c r="AA33" s="20" t="s">
        <v>124</v>
      </c>
    </row>
    <row r="34" spans="2:27" ht="21.75" x14ac:dyDescent="0.25">
      <c r="B34" s="10">
        <v>21</v>
      </c>
      <c r="C34" s="11" t="s">
        <v>146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84.27</v>
      </c>
      <c r="K34" s="14">
        <v>15</v>
      </c>
      <c r="L34" s="15">
        <v>17.3</v>
      </c>
      <c r="M34" s="14">
        <v>0</v>
      </c>
      <c r="N34" s="14">
        <v>1</v>
      </c>
      <c r="O34" s="14">
        <v>0</v>
      </c>
      <c r="P34" s="14">
        <v>15</v>
      </c>
      <c r="Q34" s="14">
        <v>0</v>
      </c>
      <c r="R34" s="14">
        <v>5</v>
      </c>
      <c r="S34" s="16"/>
      <c r="T34" s="14">
        <v>0</v>
      </c>
      <c r="U34" s="16"/>
      <c r="V34" s="14">
        <v>0</v>
      </c>
      <c r="W34" s="17">
        <v>0</v>
      </c>
      <c r="X34" s="18">
        <v>0</v>
      </c>
      <c r="Y34" s="19">
        <f t="shared" si="0"/>
        <v>80</v>
      </c>
      <c r="Z34" s="15">
        <f t="shared" si="1"/>
        <v>1.25</v>
      </c>
      <c r="AA34" s="20" t="s">
        <v>126</v>
      </c>
    </row>
    <row r="35" spans="2:27" ht="21.75" x14ac:dyDescent="0.25">
      <c r="B35" s="10">
        <v>22</v>
      </c>
      <c r="C35" s="11" t="s">
        <v>148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73.63</v>
      </c>
      <c r="K35" s="14">
        <v>5</v>
      </c>
      <c r="L35" s="15">
        <v>22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/>
      <c r="T35" s="14">
        <v>0</v>
      </c>
      <c r="U35" s="16"/>
      <c r="V35" s="14">
        <v>0</v>
      </c>
      <c r="W35" s="17">
        <v>0</v>
      </c>
      <c r="X35" s="18">
        <v>0</v>
      </c>
      <c r="Y35" s="19">
        <f t="shared" si="0"/>
        <v>90</v>
      </c>
      <c r="Z35" s="15">
        <f t="shared" si="1"/>
        <v>1.41</v>
      </c>
      <c r="AA35" s="20" t="s">
        <v>124</v>
      </c>
    </row>
    <row r="36" spans="2:27" ht="21.75" x14ac:dyDescent="0.25">
      <c r="B36" s="10">
        <v>23</v>
      </c>
      <c r="C36" s="11" t="s">
        <v>149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82.43</v>
      </c>
      <c r="K36" s="14">
        <v>15</v>
      </c>
      <c r="L36" s="15">
        <v>21.3</v>
      </c>
      <c r="M36" s="14">
        <v>20</v>
      </c>
      <c r="N36" s="14">
        <v>1</v>
      </c>
      <c r="O36" s="14">
        <v>0</v>
      </c>
      <c r="P36" s="14">
        <v>15</v>
      </c>
      <c r="Q36" s="14">
        <v>0</v>
      </c>
      <c r="R36" s="14">
        <v>5</v>
      </c>
      <c r="S36" s="16"/>
      <c r="T36" s="14">
        <v>0</v>
      </c>
      <c r="U36" s="16"/>
      <c r="V36" s="14">
        <v>0</v>
      </c>
      <c r="W36" s="17">
        <v>0</v>
      </c>
      <c r="X36" s="18">
        <v>0</v>
      </c>
      <c r="Y36" s="19">
        <f t="shared" si="0"/>
        <v>100</v>
      </c>
      <c r="Z36" s="15">
        <f t="shared" si="1"/>
        <v>1.56</v>
      </c>
      <c r="AA36" s="20" t="s">
        <v>124</v>
      </c>
    </row>
    <row r="37" spans="2:27" ht="21.75" x14ac:dyDescent="0.25">
      <c r="B37" s="10">
        <v>24</v>
      </c>
      <c r="C37" s="11" t="s">
        <v>150</v>
      </c>
      <c r="D37" s="12">
        <v>1</v>
      </c>
      <c r="E37" s="13">
        <v>15</v>
      </c>
      <c r="F37" s="12">
        <v>0.65</v>
      </c>
      <c r="G37" s="13">
        <v>15</v>
      </c>
      <c r="H37" s="14">
        <v>0</v>
      </c>
      <c r="I37" s="14">
        <v>15</v>
      </c>
      <c r="J37" s="15">
        <v>85.12</v>
      </c>
      <c r="K37" s="14">
        <v>15</v>
      </c>
      <c r="L37" s="15">
        <v>21.7</v>
      </c>
      <c r="M37" s="14">
        <v>20</v>
      </c>
      <c r="N37" s="14">
        <v>0</v>
      </c>
      <c r="O37" s="14">
        <v>0</v>
      </c>
      <c r="P37" s="14">
        <v>15</v>
      </c>
      <c r="Q37" s="14">
        <v>0</v>
      </c>
      <c r="R37" s="14">
        <v>5</v>
      </c>
      <c r="S37" s="16"/>
      <c r="T37" s="14">
        <v>0</v>
      </c>
      <c r="U37" s="16"/>
      <c r="V37" s="14">
        <v>0</v>
      </c>
      <c r="W37" s="17">
        <v>0</v>
      </c>
      <c r="X37" s="18">
        <v>0</v>
      </c>
      <c r="Y37" s="19">
        <f t="shared" si="0"/>
        <v>100</v>
      </c>
      <c r="Z37" s="15">
        <f t="shared" si="1"/>
        <v>1.56</v>
      </c>
      <c r="AA37" s="20" t="s">
        <v>124</v>
      </c>
    </row>
    <row r="38" spans="2:27" ht="32.25" x14ac:dyDescent="0.25">
      <c r="B38" s="10">
        <v>25</v>
      </c>
      <c r="C38" s="11" t="s">
        <v>151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75.569999999999993</v>
      </c>
      <c r="K38" s="14">
        <v>5</v>
      </c>
      <c r="L38" s="15">
        <v>18.7</v>
      </c>
      <c r="M38" s="14">
        <v>20</v>
      </c>
      <c r="N38" s="14">
        <v>0</v>
      </c>
      <c r="O38" s="14">
        <v>0</v>
      </c>
      <c r="P38" s="14">
        <v>15</v>
      </c>
      <c r="Q38" s="14">
        <v>0</v>
      </c>
      <c r="R38" s="14">
        <v>5</v>
      </c>
      <c r="S38" s="16"/>
      <c r="T38" s="14">
        <v>0</v>
      </c>
      <c r="U38" s="16"/>
      <c r="V38" s="14">
        <v>0</v>
      </c>
      <c r="W38" s="17">
        <v>0</v>
      </c>
      <c r="X38" s="18">
        <v>0</v>
      </c>
      <c r="Y38" s="19">
        <f t="shared" si="0"/>
        <v>90</v>
      </c>
      <c r="Z38" s="15">
        <f t="shared" si="1"/>
        <v>1.41</v>
      </c>
      <c r="AA38" s="20" t="s">
        <v>124</v>
      </c>
    </row>
    <row r="39" spans="2:27" ht="21.75" x14ac:dyDescent="0.25">
      <c r="B39" s="10">
        <v>26</v>
      </c>
      <c r="C39" s="11" t="s">
        <v>152</v>
      </c>
      <c r="D39" s="12">
        <v>1</v>
      </c>
      <c r="E39" s="13">
        <v>15</v>
      </c>
      <c r="F39" s="12">
        <v>0.06</v>
      </c>
      <c r="G39" s="13">
        <v>15</v>
      </c>
      <c r="H39" s="14">
        <v>0</v>
      </c>
      <c r="I39" s="14">
        <v>15</v>
      </c>
      <c r="J39" s="15">
        <v>83.6</v>
      </c>
      <c r="K39" s="14">
        <v>15</v>
      </c>
      <c r="L39" s="15">
        <v>20.9</v>
      </c>
      <c r="M39" s="14">
        <v>20</v>
      </c>
      <c r="N39" s="14">
        <v>1</v>
      </c>
      <c r="O39" s="14">
        <v>0</v>
      </c>
      <c r="P39" s="14">
        <v>15</v>
      </c>
      <c r="Q39" s="14">
        <v>0</v>
      </c>
      <c r="R39" s="14">
        <v>5</v>
      </c>
      <c r="S39" s="16"/>
      <c r="T39" s="14">
        <v>0</v>
      </c>
      <c r="U39" s="16"/>
      <c r="V39" s="14">
        <v>0</v>
      </c>
      <c r="W39" s="17">
        <v>0</v>
      </c>
      <c r="X39" s="18">
        <v>0</v>
      </c>
      <c r="Y39" s="19">
        <f t="shared" si="0"/>
        <v>100</v>
      </c>
      <c r="Z39" s="15">
        <f t="shared" si="1"/>
        <v>1.56</v>
      </c>
      <c r="AA39" s="20" t="s">
        <v>124</v>
      </c>
    </row>
    <row r="40" spans="2:27" ht="21.75" x14ac:dyDescent="0.25">
      <c r="B40" s="10">
        <v>27</v>
      </c>
      <c r="C40" s="11" t="s">
        <v>153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75.2</v>
      </c>
      <c r="K40" s="14">
        <v>5</v>
      </c>
      <c r="L40" s="15">
        <v>19.2</v>
      </c>
      <c r="M40" s="14">
        <v>20</v>
      </c>
      <c r="N40" s="14">
        <v>1</v>
      </c>
      <c r="O40" s="14">
        <v>0</v>
      </c>
      <c r="P40" s="14">
        <v>15</v>
      </c>
      <c r="Q40" s="14">
        <v>0</v>
      </c>
      <c r="R40" s="14">
        <v>5</v>
      </c>
      <c r="S40" s="16"/>
      <c r="T40" s="14">
        <v>0</v>
      </c>
      <c r="U40" s="16"/>
      <c r="V40" s="14">
        <v>0</v>
      </c>
      <c r="W40" s="17">
        <v>0</v>
      </c>
      <c r="X40" s="18">
        <v>0</v>
      </c>
      <c r="Y40" s="19">
        <f t="shared" si="0"/>
        <v>90</v>
      </c>
      <c r="Z40" s="15">
        <f t="shared" si="1"/>
        <v>1.41</v>
      </c>
      <c r="AA40" s="20" t="s">
        <v>124</v>
      </c>
    </row>
    <row r="41" spans="2:27" ht="21.75" x14ac:dyDescent="0.25">
      <c r="B41" s="10">
        <v>28</v>
      </c>
      <c r="C41" s="11" t="s">
        <v>154</v>
      </c>
      <c r="D41" s="12">
        <v>1</v>
      </c>
      <c r="E41" s="13">
        <v>15</v>
      </c>
      <c r="F41" s="12">
        <v>2.6</v>
      </c>
      <c r="G41" s="13">
        <v>15</v>
      </c>
      <c r="H41" s="14">
        <v>0</v>
      </c>
      <c r="I41" s="14">
        <v>15</v>
      </c>
      <c r="J41" s="15">
        <v>87.7</v>
      </c>
      <c r="K41" s="14">
        <v>15</v>
      </c>
      <c r="L41" s="15">
        <v>24.1</v>
      </c>
      <c r="M41" s="14">
        <v>20</v>
      </c>
      <c r="N41" s="14">
        <v>0</v>
      </c>
      <c r="O41" s="14">
        <v>0</v>
      </c>
      <c r="P41" s="14">
        <v>15</v>
      </c>
      <c r="Q41" s="14">
        <v>0</v>
      </c>
      <c r="R41" s="14">
        <v>5</v>
      </c>
      <c r="S41" s="16"/>
      <c r="T41" s="14">
        <v>0</v>
      </c>
      <c r="U41" s="16"/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29</v>
      </c>
      <c r="C42" s="11" t="s">
        <v>155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82.8</v>
      </c>
      <c r="K42" s="14">
        <v>15</v>
      </c>
      <c r="L42" s="15">
        <v>18.8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/>
      <c r="T42" s="14">
        <v>0</v>
      </c>
      <c r="U42" s="16"/>
      <c r="V42" s="14">
        <v>0</v>
      </c>
      <c r="W42" s="17">
        <v>0</v>
      </c>
      <c r="X42" s="18">
        <v>0</v>
      </c>
      <c r="Y42" s="19">
        <f t="shared" si="0"/>
        <v>100</v>
      </c>
      <c r="Z42" s="15">
        <f t="shared" si="1"/>
        <v>1.56</v>
      </c>
      <c r="AA42" s="20" t="s">
        <v>124</v>
      </c>
    </row>
    <row r="43" spans="2:27" ht="21.75" x14ac:dyDescent="0.25">
      <c r="B43" s="10">
        <v>30</v>
      </c>
      <c r="C43" s="11" t="s">
        <v>156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81.3</v>
      </c>
      <c r="K43" s="14">
        <v>15</v>
      </c>
      <c r="L43" s="15">
        <v>18.600000000000001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/>
      <c r="T43" s="14">
        <v>0</v>
      </c>
      <c r="U43" s="16"/>
      <c r="V43" s="14">
        <v>0</v>
      </c>
      <c r="W43" s="17">
        <v>0</v>
      </c>
      <c r="X43" s="18">
        <v>0</v>
      </c>
      <c r="Y43" s="19">
        <f t="shared" si="0"/>
        <v>100</v>
      </c>
      <c r="Z43" s="15">
        <f t="shared" si="1"/>
        <v>1.56</v>
      </c>
      <c r="AA43" s="20" t="s">
        <v>124</v>
      </c>
    </row>
    <row r="44" spans="2:27" ht="21.75" x14ac:dyDescent="0.25">
      <c r="B44" s="10">
        <v>31</v>
      </c>
      <c r="C44" s="11" t="s">
        <v>157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96.79</v>
      </c>
      <c r="K44" s="14">
        <v>15</v>
      </c>
      <c r="L44" s="15">
        <v>19</v>
      </c>
      <c r="M44" s="14">
        <v>20</v>
      </c>
      <c r="N44" s="14">
        <v>1</v>
      </c>
      <c r="O44" s="14">
        <v>0</v>
      </c>
      <c r="P44" s="14">
        <v>15</v>
      </c>
      <c r="Q44" s="14">
        <v>0</v>
      </c>
      <c r="R44" s="14">
        <v>5</v>
      </c>
      <c r="S44" s="16"/>
      <c r="T44" s="14">
        <v>0</v>
      </c>
      <c r="U44" s="16"/>
      <c r="V44" s="14">
        <v>0</v>
      </c>
      <c r="W44" s="17">
        <v>0</v>
      </c>
      <c r="X44" s="18">
        <v>0</v>
      </c>
      <c r="Y44" s="19">
        <f t="shared" si="0"/>
        <v>100</v>
      </c>
      <c r="Z44" s="15">
        <f t="shared" si="1"/>
        <v>1.56</v>
      </c>
      <c r="AA44" s="20" t="s">
        <v>124</v>
      </c>
    </row>
    <row r="45" spans="2:27" ht="21.75" x14ac:dyDescent="0.25">
      <c r="B45" s="10">
        <v>32</v>
      </c>
      <c r="C45" s="11" t="s">
        <v>158</v>
      </c>
      <c r="D45" s="12">
        <v>1</v>
      </c>
      <c r="E45" s="13">
        <v>15</v>
      </c>
      <c r="F45" s="12">
        <v>2.5</v>
      </c>
      <c r="G45" s="13">
        <v>15</v>
      </c>
      <c r="H45" s="14">
        <v>0</v>
      </c>
      <c r="I45" s="14">
        <v>15</v>
      </c>
      <c r="J45" s="15">
        <v>86.99</v>
      </c>
      <c r="K45" s="14">
        <v>15</v>
      </c>
      <c r="L45" s="15">
        <v>19.600000000000001</v>
      </c>
      <c r="M45" s="14">
        <v>20</v>
      </c>
      <c r="N45" s="14">
        <v>1</v>
      </c>
      <c r="O45" s="14">
        <v>1</v>
      </c>
      <c r="P45" s="14">
        <v>0</v>
      </c>
      <c r="Q45" s="14">
        <v>0</v>
      </c>
      <c r="R45" s="14">
        <v>5</v>
      </c>
      <c r="S45" s="16"/>
      <c r="T45" s="14">
        <v>0</v>
      </c>
      <c r="U45" s="16"/>
      <c r="V45" s="14">
        <v>0</v>
      </c>
      <c r="W45" s="17">
        <v>0</v>
      </c>
      <c r="X45" s="18">
        <v>0</v>
      </c>
      <c r="Y45" s="19">
        <f t="shared" si="0"/>
        <v>85</v>
      </c>
      <c r="Z45" s="15">
        <f t="shared" si="1"/>
        <v>1.33</v>
      </c>
      <c r="AA45" s="20" t="s">
        <v>126</v>
      </c>
    </row>
    <row r="46" spans="2:27" ht="21.75" x14ac:dyDescent="0.25">
      <c r="B46" s="10">
        <v>33</v>
      </c>
      <c r="C46" s="23" t="s">
        <v>159</v>
      </c>
      <c r="D46" s="12">
        <v>1</v>
      </c>
      <c r="E46" s="13">
        <v>15</v>
      </c>
      <c r="F46" s="12">
        <v>3.6</v>
      </c>
      <c r="G46" s="13">
        <v>15</v>
      </c>
      <c r="H46" s="14">
        <v>0</v>
      </c>
      <c r="I46" s="14">
        <v>15</v>
      </c>
      <c r="J46" s="15">
        <v>89.4</v>
      </c>
      <c r="K46" s="14">
        <v>15</v>
      </c>
      <c r="L46" s="15">
        <v>22.8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/>
      <c r="T46" s="14">
        <v>0</v>
      </c>
      <c r="U46" s="16"/>
      <c r="V46" s="14">
        <v>0</v>
      </c>
      <c r="W46" s="17">
        <v>0</v>
      </c>
      <c r="X46" s="18">
        <v>0</v>
      </c>
      <c r="Y46" s="19">
        <f t="shared" si="0"/>
        <v>100</v>
      </c>
      <c r="Z46" s="15">
        <f t="shared" si="1"/>
        <v>1.56</v>
      </c>
      <c r="AA46" s="20" t="s">
        <v>124</v>
      </c>
    </row>
    <row r="47" spans="2:27" ht="21.75" x14ac:dyDescent="0.25">
      <c r="B47" s="10">
        <v>34</v>
      </c>
      <c r="C47" s="11" t="s">
        <v>160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78.290000000000006</v>
      </c>
      <c r="K47" s="14">
        <v>5</v>
      </c>
      <c r="L47" s="15">
        <v>22.2</v>
      </c>
      <c r="M47" s="14">
        <v>20</v>
      </c>
      <c r="N47" s="21">
        <v>0</v>
      </c>
      <c r="O47" s="14">
        <v>0</v>
      </c>
      <c r="P47" s="14">
        <v>15</v>
      </c>
      <c r="Q47" s="14">
        <v>0</v>
      </c>
      <c r="R47" s="14">
        <v>5</v>
      </c>
      <c r="S47" s="16"/>
      <c r="T47" s="14">
        <v>0</v>
      </c>
      <c r="U47" s="16"/>
      <c r="V47" s="14">
        <v>0</v>
      </c>
      <c r="W47" s="17">
        <v>0</v>
      </c>
      <c r="X47" s="18">
        <v>0</v>
      </c>
      <c r="Y47" s="19">
        <f t="shared" si="0"/>
        <v>90</v>
      </c>
      <c r="Z47" s="15">
        <f t="shared" si="1"/>
        <v>1.41</v>
      </c>
      <c r="AA47" s="20" t="s">
        <v>124</v>
      </c>
    </row>
    <row r="48" spans="2:27" ht="21.75" x14ac:dyDescent="0.25">
      <c r="B48" s="10">
        <v>35</v>
      </c>
      <c r="C48" s="11" t="s">
        <v>161</v>
      </c>
      <c r="D48" s="12">
        <v>1</v>
      </c>
      <c r="E48" s="13">
        <v>15</v>
      </c>
      <c r="F48" s="12">
        <v>2</v>
      </c>
      <c r="G48" s="13">
        <v>15</v>
      </c>
      <c r="H48" s="14">
        <v>0</v>
      </c>
      <c r="I48" s="14">
        <v>15</v>
      </c>
      <c r="J48" s="15">
        <v>81.7</v>
      </c>
      <c r="K48" s="14">
        <v>15</v>
      </c>
      <c r="L48" s="15">
        <v>19.100000000000001</v>
      </c>
      <c r="M48" s="14">
        <v>20</v>
      </c>
      <c r="N48" s="14">
        <v>1</v>
      </c>
      <c r="O48" s="14">
        <v>0</v>
      </c>
      <c r="P48" s="14">
        <v>15</v>
      </c>
      <c r="Q48" s="14">
        <v>0</v>
      </c>
      <c r="R48" s="14">
        <v>5</v>
      </c>
      <c r="S48" s="16"/>
      <c r="T48" s="14">
        <v>0</v>
      </c>
      <c r="U48" s="16"/>
      <c r="V48" s="14">
        <v>0</v>
      </c>
      <c r="W48" s="17">
        <v>0</v>
      </c>
      <c r="X48" s="18">
        <v>0</v>
      </c>
      <c r="Y48" s="19">
        <f t="shared" si="0"/>
        <v>100</v>
      </c>
      <c r="Z48" s="15">
        <f t="shared" si="1"/>
        <v>1.56</v>
      </c>
      <c r="AA48" s="20" t="s">
        <v>124</v>
      </c>
    </row>
    <row r="49" spans="2:27" ht="21.75" x14ac:dyDescent="0.25">
      <c r="B49" s="10">
        <v>36</v>
      </c>
      <c r="C49" s="24" t="s">
        <v>162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94.02</v>
      </c>
      <c r="K49" s="14">
        <v>15</v>
      </c>
      <c r="L49" s="15">
        <v>24</v>
      </c>
      <c r="M49" s="14">
        <v>20</v>
      </c>
      <c r="N49" s="14">
        <v>1</v>
      </c>
      <c r="O49" s="14">
        <v>0</v>
      </c>
      <c r="P49" s="14">
        <v>15</v>
      </c>
      <c r="Q49" s="14">
        <v>0</v>
      </c>
      <c r="R49" s="14">
        <v>5</v>
      </c>
      <c r="S49" s="16"/>
      <c r="T49" s="14">
        <v>0</v>
      </c>
      <c r="U49" s="16"/>
      <c r="V49" s="14">
        <v>0</v>
      </c>
      <c r="W49" s="17">
        <v>0</v>
      </c>
      <c r="X49" s="18">
        <v>0</v>
      </c>
      <c r="Y49" s="19">
        <f t="shared" si="0"/>
        <v>100</v>
      </c>
      <c r="Z49" s="15">
        <f t="shared" si="1"/>
        <v>1.56</v>
      </c>
      <c r="AA49" s="20" t="s">
        <v>124</v>
      </c>
    </row>
    <row r="50" spans="2:27" ht="21.75" x14ac:dyDescent="0.25">
      <c r="B50" s="10">
        <v>37</v>
      </c>
      <c r="C50" s="11" t="s">
        <v>163</v>
      </c>
      <c r="D50" s="12">
        <v>1</v>
      </c>
      <c r="E50" s="13">
        <v>15</v>
      </c>
      <c r="F50" s="12">
        <v>3</v>
      </c>
      <c r="G50" s="13">
        <v>15</v>
      </c>
      <c r="H50" s="14">
        <v>0</v>
      </c>
      <c r="I50" s="14">
        <v>15</v>
      </c>
      <c r="J50" s="15">
        <v>74.959999999999994</v>
      </c>
      <c r="K50" s="14">
        <v>5</v>
      </c>
      <c r="L50" s="15">
        <v>21.1</v>
      </c>
      <c r="M50" s="14">
        <v>20</v>
      </c>
      <c r="N50" s="14">
        <v>0</v>
      </c>
      <c r="O50" s="14">
        <v>0</v>
      </c>
      <c r="P50" s="14">
        <v>15</v>
      </c>
      <c r="Q50" s="14">
        <v>0</v>
      </c>
      <c r="R50" s="14">
        <v>5</v>
      </c>
      <c r="S50" s="16"/>
      <c r="T50" s="14">
        <v>0</v>
      </c>
      <c r="U50" s="16"/>
      <c r="V50" s="14">
        <v>0</v>
      </c>
      <c r="W50" s="17">
        <v>0</v>
      </c>
      <c r="X50" s="18">
        <v>0</v>
      </c>
      <c r="Y50" s="19">
        <f t="shared" si="0"/>
        <v>90</v>
      </c>
      <c r="Z50" s="15">
        <f t="shared" si="1"/>
        <v>1.41</v>
      </c>
      <c r="AA50" s="20" t="s">
        <v>124</v>
      </c>
    </row>
    <row r="51" spans="2:27" ht="21.75" x14ac:dyDescent="0.25">
      <c r="B51" s="10">
        <v>38</v>
      </c>
      <c r="C51" s="11" t="s">
        <v>164</v>
      </c>
      <c r="D51" s="12">
        <v>1</v>
      </c>
      <c r="E51" s="13">
        <v>15</v>
      </c>
      <c r="F51" s="12">
        <v>3</v>
      </c>
      <c r="G51" s="13">
        <v>15</v>
      </c>
      <c r="H51" s="14">
        <v>0</v>
      </c>
      <c r="I51" s="14">
        <v>15</v>
      </c>
      <c r="J51" s="15">
        <v>84.29</v>
      </c>
      <c r="K51" s="14">
        <v>15</v>
      </c>
      <c r="L51" s="15">
        <v>29.5</v>
      </c>
      <c r="M51" s="14">
        <v>20</v>
      </c>
      <c r="N51" s="14">
        <v>1</v>
      </c>
      <c r="O51" s="14">
        <v>0</v>
      </c>
      <c r="P51" s="14">
        <v>15</v>
      </c>
      <c r="Q51" s="14">
        <v>0</v>
      </c>
      <c r="R51" s="14">
        <v>5</v>
      </c>
      <c r="S51" s="16"/>
      <c r="T51" s="14">
        <v>0</v>
      </c>
      <c r="U51" s="16"/>
      <c r="V51" s="14">
        <v>0</v>
      </c>
      <c r="W51" s="17">
        <v>0</v>
      </c>
      <c r="X51" s="18">
        <v>0</v>
      </c>
      <c r="Y51" s="19">
        <f t="shared" si="0"/>
        <v>100</v>
      </c>
      <c r="Z51" s="15">
        <f t="shared" si="1"/>
        <v>1.56</v>
      </c>
      <c r="AA51" s="20" t="s">
        <v>124</v>
      </c>
    </row>
    <row r="52" spans="2:27" ht="21.75" x14ac:dyDescent="0.25">
      <c r="B52" s="10">
        <v>39</v>
      </c>
      <c r="C52" s="11" t="s">
        <v>165</v>
      </c>
      <c r="D52" s="12">
        <v>1</v>
      </c>
      <c r="E52" s="13">
        <v>15</v>
      </c>
      <c r="F52" s="12">
        <v>1.84</v>
      </c>
      <c r="G52" s="13">
        <v>15</v>
      </c>
      <c r="H52" s="14">
        <v>0</v>
      </c>
      <c r="I52" s="14">
        <v>15</v>
      </c>
      <c r="J52" s="15">
        <v>85.9</v>
      </c>
      <c r="K52" s="14">
        <v>15</v>
      </c>
      <c r="L52" s="15">
        <v>19.2</v>
      </c>
      <c r="M52" s="14">
        <v>20</v>
      </c>
      <c r="N52" s="14">
        <v>2</v>
      </c>
      <c r="O52" s="14">
        <v>0</v>
      </c>
      <c r="P52" s="14">
        <v>5</v>
      </c>
      <c r="Q52" s="14">
        <v>0</v>
      </c>
      <c r="R52" s="14">
        <v>5</v>
      </c>
      <c r="S52" s="16"/>
      <c r="T52" s="14">
        <v>0</v>
      </c>
      <c r="U52" s="16"/>
      <c r="V52" s="14">
        <v>0</v>
      </c>
      <c r="W52" s="17">
        <v>0</v>
      </c>
      <c r="X52" s="18">
        <v>0</v>
      </c>
      <c r="Y52" s="19">
        <f t="shared" si="0"/>
        <v>90</v>
      </c>
      <c r="Z52" s="15">
        <f t="shared" si="1"/>
        <v>1.41</v>
      </c>
      <c r="AA52" s="20" t="s">
        <v>124</v>
      </c>
    </row>
    <row r="53" spans="2:27" ht="21.75" x14ac:dyDescent="0.25">
      <c r="B53" s="10">
        <v>40</v>
      </c>
      <c r="C53" s="11" t="s">
        <v>166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90.4</v>
      </c>
      <c r="K53" s="14">
        <v>15</v>
      </c>
      <c r="L53" s="15">
        <v>21.9</v>
      </c>
      <c r="M53" s="14">
        <v>20</v>
      </c>
      <c r="N53" s="14">
        <v>0</v>
      </c>
      <c r="O53" s="14">
        <v>0</v>
      </c>
      <c r="P53" s="14">
        <v>15</v>
      </c>
      <c r="Q53" s="14">
        <v>0</v>
      </c>
      <c r="R53" s="14">
        <v>5</v>
      </c>
      <c r="S53" s="16"/>
      <c r="T53" s="14">
        <v>0</v>
      </c>
      <c r="U53" s="16"/>
      <c r="V53" s="14">
        <v>0</v>
      </c>
      <c r="W53" s="17">
        <v>0</v>
      </c>
      <c r="X53" s="18">
        <v>0</v>
      </c>
      <c r="Y53" s="19">
        <f t="shared" si="0"/>
        <v>100</v>
      </c>
      <c r="Z53" s="15">
        <f t="shared" si="1"/>
        <v>1.56</v>
      </c>
      <c r="AA53" s="20" t="s">
        <v>124</v>
      </c>
    </row>
    <row r="54" spans="2:27" ht="21.75" x14ac:dyDescent="0.25">
      <c r="B54" s="10">
        <v>41</v>
      </c>
      <c r="C54" s="11" t="s">
        <v>167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87.57</v>
      </c>
      <c r="K54" s="14">
        <v>15</v>
      </c>
      <c r="L54" s="15">
        <v>20.100000000000001</v>
      </c>
      <c r="M54" s="14">
        <v>20</v>
      </c>
      <c r="N54" s="14">
        <v>1</v>
      </c>
      <c r="O54" s="14">
        <v>0</v>
      </c>
      <c r="P54" s="14">
        <v>15</v>
      </c>
      <c r="Q54" s="14">
        <v>0</v>
      </c>
      <c r="R54" s="14">
        <v>5</v>
      </c>
      <c r="S54" s="16"/>
      <c r="T54" s="14">
        <v>0</v>
      </c>
      <c r="U54" s="16"/>
      <c r="V54" s="14">
        <v>0</v>
      </c>
      <c r="W54" s="17">
        <v>0</v>
      </c>
      <c r="X54" s="18">
        <v>0</v>
      </c>
      <c r="Y54" s="19">
        <f t="shared" si="0"/>
        <v>100</v>
      </c>
      <c r="Z54" s="15">
        <f t="shared" si="1"/>
        <v>1.56</v>
      </c>
      <c r="AA54" s="20" t="s">
        <v>124</v>
      </c>
    </row>
    <row r="55" spans="2:27" ht="21.75" x14ac:dyDescent="0.25">
      <c r="B55" s="10">
        <v>42</v>
      </c>
      <c r="C55" s="11" t="s">
        <v>168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75.2</v>
      </c>
      <c r="K55" s="14">
        <v>5</v>
      </c>
      <c r="L55" s="15">
        <v>19.899999999999999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/>
      <c r="T55" s="14">
        <v>0</v>
      </c>
      <c r="U55" s="16"/>
      <c r="V55" s="14">
        <v>0</v>
      </c>
      <c r="W55" s="17">
        <v>0</v>
      </c>
      <c r="X55" s="18">
        <v>0</v>
      </c>
      <c r="Y55" s="19">
        <f t="shared" si="0"/>
        <v>90</v>
      </c>
      <c r="Z55" s="15">
        <f t="shared" si="1"/>
        <v>1.41</v>
      </c>
      <c r="AA55" s="20" t="s">
        <v>124</v>
      </c>
    </row>
    <row r="56" spans="2:27" ht="21.75" x14ac:dyDescent="0.25">
      <c r="B56" s="10">
        <v>43</v>
      </c>
      <c r="C56" s="11" t="s">
        <v>169</v>
      </c>
      <c r="D56" s="12">
        <v>1</v>
      </c>
      <c r="E56" s="13">
        <v>15</v>
      </c>
      <c r="F56" s="12">
        <v>4</v>
      </c>
      <c r="G56" s="13">
        <v>15</v>
      </c>
      <c r="H56" s="14">
        <v>0</v>
      </c>
      <c r="I56" s="14">
        <v>15</v>
      </c>
      <c r="J56" s="15">
        <v>78.069999999999993</v>
      </c>
      <c r="K56" s="14">
        <v>5</v>
      </c>
      <c r="L56" s="15">
        <v>20.399999999999999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/>
      <c r="T56" s="14">
        <v>0</v>
      </c>
      <c r="U56" s="16"/>
      <c r="V56" s="14">
        <v>0</v>
      </c>
      <c r="W56" s="17">
        <v>0</v>
      </c>
      <c r="X56" s="18">
        <v>0</v>
      </c>
      <c r="Y56" s="19">
        <f t="shared" si="0"/>
        <v>90</v>
      </c>
      <c r="Z56" s="15">
        <f t="shared" si="1"/>
        <v>1.41</v>
      </c>
      <c r="AA56" s="20" t="s">
        <v>124</v>
      </c>
    </row>
    <row r="57" spans="2:27" ht="21.75" x14ac:dyDescent="0.25">
      <c r="B57" s="10">
        <v>44</v>
      </c>
      <c r="C57" s="23" t="s">
        <v>170</v>
      </c>
      <c r="D57" s="12">
        <v>1</v>
      </c>
      <c r="E57" s="13">
        <v>15</v>
      </c>
      <c r="F57" s="12">
        <v>0.8</v>
      </c>
      <c r="G57" s="13">
        <v>15</v>
      </c>
      <c r="H57" s="14">
        <v>0</v>
      </c>
      <c r="I57" s="14">
        <v>15</v>
      </c>
      <c r="J57" s="15">
        <v>84.91</v>
      </c>
      <c r="K57" s="14">
        <v>15</v>
      </c>
      <c r="L57" s="15">
        <v>18.7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/>
      <c r="T57" s="14">
        <v>0</v>
      </c>
      <c r="U57" s="16"/>
      <c r="V57" s="14">
        <v>0</v>
      </c>
      <c r="W57" s="17">
        <v>0</v>
      </c>
      <c r="X57" s="18">
        <v>0</v>
      </c>
      <c r="Y57" s="19">
        <f t="shared" si="0"/>
        <v>100</v>
      </c>
      <c r="Z57" s="15">
        <f t="shared" si="1"/>
        <v>1.56</v>
      </c>
      <c r="AA57" s="20" t="s">
        <v>124</v>
      </c>
    </row>
    <row r="58" spans="2:27" ht="21.75" x14ac:dyDescent="0.25">
      <c r="B58" s="10">
        <v>45</v>
      </c>
      <c r="C58" s="23" t="s">
        <v>171</v>
      </c>
      <c r="D58" s="12">
        <v>1</v>
      </c>
      <c r="E58" s="13">
        <v>15</v>
      </c>
      <c r="F58" s="12">
        <v>3</v>
      </c>
      <c r="G58" s="13">
        <v>15</v>
      </c>
      <c r="H58" s="14">
        <v>0</v>
      </c>
      <c r="I58" s="14">
        <v>15</v>
      </c>
      <c r="J58" s="15">
        <v>92.54</v>
      </c>
      <c r="K58" s="14">
        <v>15</v>
      </c>
      <c r="L58" s="15">
        <v>18.600000000000001</v>
      </c>
      <c r="M58" s="14">
        <v>20</v>
      </c>
      <c r="N58" s="14">
        <v>1</v>
      </c>
      <c r="O58" s="14">
        <v>0</v>
      </c>
      <c r="P58" s="14">
        <v>15</v>
      </c>
      <c r="Q58" s="14">
        <v>0</v>
      </c>
      <c r="R58" s="14">
        <v>5</v>
      </c>
      <c r="S58" s="16"/>
      <c r="T58" s="14">
        <v>0</v>
      </c>
      <c r="U58" s="16"/>
      <c r="V58" s="14">
        <v>0</v>
      </c>
      <c r="W58" s="17">
        <v>0</v>
      </c>
      <c r="X58" s="18">
        <v>0</v>
      </c>
      <c r="Y58" s="19">
        <f t="shared" si="0"/>
        <v>100</v>
      </c>
      <c r="Z58" s="15">
        <f t="shared" si="1"/>
        <v>1.56</v>
      </c>
      <c r="AA58" s="20" t="s">
        <v>124</v>
      </c>
    </row>
    <row r="59" spans="2:27" ht="21.75" x14ac:dyDescent="0.25">
      <c r="B59" s="10">
        <v>46</v>
      </c>
      <c r="C59" s="11" t="s">
        <v>172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83.36</v>
      </c>
      <c r="K59" s="14">
        <v>15</v>
      </c>
      <c r="L59" s="15">
        <v>18.8</v>
      </c>
      <c r="M59" s="14">
        <v>20</v>
      </c>
      <c r="N59" s="14">
        <v>1</v>
      </c>
      <c r="O59" s="14">
        <v>1</v>
      </c>
      <c r="P59" s="14">
        <v>0</v>
      </c>
      <c r="Q59" s="14">
        <v>0</v>
      </c>
      <c r="R59" s="14">
        <v>5</v>
      </c>
      <c r="S59" s="16"/>
      <c r="T59" s="14">
        <v>0</v>
      </c>
      <c r="U59" s="16"/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47</v>
      </c>
      <c r="C60" s="22" t="s">
        <v>173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88.48</v>
      </c>
      <c r="K60" s="14">
        <v>15</v>
      </c>
      <c r="L60" s="15">
        <v>20.7</v>
      </c>
      <c r="M60" s="14">
        <v>20</v>
      </c>
      <c r="N60" s="14">
        <v>2</v>
      </c>
      <c r="O60" s="14">
        <v>1</v>
      </c>
      <c r="P60" s="14">
        <v>0</v>
      </c>
      <c r="Q60" s="14">
        <v>1</v>
      </c>
      <c r="R60" s="14">
        <v>0</v>
      </c>
      <c r="S60" s="16"/>
      <c r="T60" s="14">
        <v>0</v>
      </c>
      <c r="U60" s="16"/>
      <c r="V60" s="14">
        <v>0</v>
      </c>
      <c r="W60" s="17">
        <v>0</v>
      </c>
      <c r="X60" s="18">
        <v>0</v>
      </c>
      <c r="Y60" s="19">
        <f t="shared" si="0"/>
        <v>80</v>
      </c>
      <c r="Z60" s="15">
        <f t="shared" si="1"/>
        <v>1.25</v>
      </c>
      <c r="AA60" s="20" t="s">
        <v>126</v>
      </c>
    </row>
    <row r="61" spans="2:27" ht="21.75" x14ac:dyDescent="0.25">
      <c r="B61" s="10">
        <v>48</v>
      </c>
      <c r="C61" s="11" t="s">
        <v>174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75.22</v>
      </c>
      <c r="K61" s="14">
        <v>5</v>
      </c>
      <c r="L61" s="15">
        <v>18</v>
      </c>
      <c r="M61" s="14">
        <v>20</v>
      </c>
      <c r="N61" s="14">
        <v>2</v>
      </c>
      <c r="O61" s="14">
        <v>0</v>
      </c>
      <c r="P61" s="14">
        <v>5</v>
      </c>
      <c r="Q61" s="14">
        <v>0</v>
      </c>
      <c r="R61" s="14">
        <v>5</v>
      </c>
      <c r="S61" s="16"/>
      <c r="T61" s="14">
        <v>0</v>
      </c>
      <c r="U61" s="16"/>
      <c r="V61" s="14">
        <v>0</v>
      </c>
      <c r="W61" s="17">
        <v>0</v>
      </c>
      <c r="X61" s="18">
        <v>0</v>
      </c>
      <c r="Y61" s="19">
        <f t="shared" si="0"/>
        <v>80</v>
      </c>
      <c r="Z61" s="15">
        <f t="shared" si="1"/>
        <v>1.25</v>
      </c>
      <c r="AA61" s="20" t="s">
        <v>126</v>
      </c>
    </row>
    <row r="62" spans="2:27" ht="21.75" x14ac:dyDescent="0.25">
      <c r="B62" s="10">
        <v>49</v>
      </c>
      <c r="C62" s="11" t="s">
        <v>175</v>
      </c>
      <c r="D62" s="12">
        <v>1</v>
      </c>
      <c r="E62" s="13">
        <v>15</v>
      </c>
      <c r="F62" s="12">
        <v>4.5999999999999996</v>
      </c>
      <c r="G62" s="13">
        <v>15</v>
      </c>
      <c r="H62" s="14">
        <v>0</v>
      </c>
      <c r="I62" s="14">
        <v>15</v>
      </c>
      <c r="J62" s="15">
        <v>88.31</v>
      </c>
      <c r="K62" s="14">
        <v>15</v>
      </c>
      <c r="L62" s="15">
        <v>18.100000000000001</v>
      </c>
      <c r="M62" s="14">
        <v>20</v>
      </c>
      <c r="N62" s="14">
        <v>1</v>
      </c>
      <c r="O62" s="14">
        <v>0</v>
      </c>
      <c r="P62" s="14">
        <v>15</v>
      </c>
      <c r="Q62" s="14">
        <v>0</v>
      </c>
      <c r="R62" s="14">
        <v>5</v>
      </c>
      <c r="S62" s="16"/>
      <c r="T62" s="14">
        <v>0</v>
      </c>
      <c r="U62" s="16"/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50</v>
      </c>
      <c r="C63" s="11" t="s">
        <v>176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81.44</v>
      </c>
      <c r="K63" s="14">
        <v>15</v>
      </c>
      <c r="L63" s="15">
        <v>18.100000000000001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/>
      <c r="T63" s="14">
        <v>0</v>
      </c>
      <c r="U63" s="16"/>
      <c r="V63" s="14">
        <v>0</v>
      </c>
      <c r="W63" s="17">
        <v>0</v>
      </c>
      <c r="X63" s="18">
        <v>0</v>
      </c>
      <c r="Y63" s="19">
        <f t="shared" si="0"/>
        <v>100</v>
      </c>
      <c r="Z63" s="15">
        <f t="shared" si="1"/>
        <v>1.56</v>
      </c>
      <c r="AA63" s="20" t="s">
        <v>124</v>
      </c>
    </row>
    <row r="64" spans="2:27" ht="21.75" x14ac:dyDescent="0.25">
      <c r="B64" s="10">
        <v>51</v>
      </c>
      <c r="C64" s="11" t="s">
        <v>177</v>
      </c>
      <c r="D64" s="12">
        <v>1</v>
      </c>
      <c r="E64" s="13">
        <v>15</v>
      </c>
      <c r="F64" s="12">
        <v>4</v>
      </c>
      <c r="G64" s="13">
        <v>15</v>
      </c>
      <c r="H64" s="14">
        <v>0</v>
      </c>
      <c r="I64" s="14">
        <v>15</v>
      </c>
      <c r="J64" s="15">
        <v>86.13</v>
      </c>
      <c r="K64" s="14">
        <v>15</v>
      </c>
      <c r="L64" s="15">
        <v>26.6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/>
      <c r="T64" s="14">
        <v>0</v>
      </c>
      <c r="U64" s="16"/>
      <c r="V64" s="14">
        <v>0</v>
      </c>
      <c r="W64" s="17">
        <v>0</v>
      </c>
      <c r="X64" s="18">
        <v>0</v>
      </c>
      <c r="Y64" s="19">
        <f t="shared" si="0"/>
        <v>100</v>
      </c>
      <c r="Z64" s="15">
        <f t="shared" si="1"/>
        <v>1.56</v>
      </c>
      <c r="AA64" s="20" t="s">
        <v>124</v>
      </c>
    </row>
    <row r="65" spans="2:27" ht="21.75" x14ac:dyDescent="0.25">
      <c r="B65" s="10">
        <v>52</v>
      </c>
      <c r="C65" s="11" t="s">
        <v>178</v>
      </c>
      <c r="D65" s="12">
        <v>1</v>
      </c>
      <c r="E65" s="13">
        <v>15</v>
      </c>
      <c r="F65" s="12">
        <v>4</v>
      </c>
      <c r="G65" s="13">
        <v>15</v>
      </c>
      <c r="H65" s="14">
        <v>0</v>
      </c>
      <c r="I65" s="14">
        <v>15</v>
      </c>
      <c r="J65" s="15">
        <v>88.5</v>
      </c>
      <c r="K65" s="14">
        <v>15</v>
      </c>
      <c r="L65" s="15">
        <v>23.8</v>
      </c>
      <c r="M65" s="14">
        <v>20</v>
      </c>
      <c r="N65" s="14">
        <v>1</v>
      </c>
      <c r="O65" s="14">
        <v>0</v>
      </c>
      <c r="P65" s="14">
        <v>15</v>
      </c>
      <c r="Q65" s="14">
        <v>0</v>
      </c>
      <c r="R65" s="14">
        <v>5</v>
      </c>
      <c r="S65" s="16"/>
      <c r="T65" s="14">
        <v>0</v>
      </c>
      <c r="U65" s="16"/>
      <c r="V65" s="14">
        <v>0</v>
      </c>
      <c r="W65" s="17">
        <v>0</v>
      </c>
      <c r="X65" s="18">
        <v>0</v>
      </c>
      <c r="Y65" s="19">
        <f t="shared" si="0"/>
        <v>100</v>
      </c>
      <c r="Z65" s="15">
        <f t="shared" si="1"/>
        <v>1.56</v>
      </c>
      <c r="AA65" s="20" t="s">
        <v>124</v>
      </c>
    </row>
    <row r="66" spans="2:27" ht="21.75" x14ac:dyDescent="0.25">
      <c r="B66" s="10">
        <v>53</v>
      </c>
      <c r="C66" s="11" t="s">
        <v>179</v>
      </c>
      <c r="D66" s="12">
        <v>2</v>
      </c>
      <c r="E66" s="13">
        <v>15</v>
      </c>
      <c r="F66" s="12">
        <v>1</v>
      </c>
      <c r="G66" s="13">
        <v>15</v>
      </c>
      <c r="H66" s="14">
        <v>0</v>
      </c>
      <c r="I66" s="14">
        <v>15</v>
      </c>
      <c r="J66" s="15">
        <v>84.7</v>
      </c>
      <c r="K66" s="14">
        <v>15</v>
      </c>
      <c r="L66" s="15">
        <v>18.100000000000001</v>
      </c>
      <c r="M66" s="14">
        <v>20</v>
      </c>
      <c r="N66" s="14">
        <v>1</v>
      </c>
      <c r="O66" s="14">
        <v>0</v>
      </c>
      <c r="P66" s="14">
        <v>15</v>
      </c>
      <c r="Q66" s="14">
        <v>0</v>
      </c>
      <c r="R66" s="14">
        <v>5</v>
      </c>
      <c r="S66" s="16"/>
      <c r="T66" s="14">
        <v>0</v>
      </c>
      <c r="U66" s="16"/>
      <c r="V66" s="14">
        <v>0</v>
      </c>
      <c r="W66" s="17">
        <v>0</v>
      </c>
      <c r="X66" s="18">
        <v>0</v>
      </c>
      <c r="Y66" s="19">
        <f t="shared" si="0"/>
        <v>100</v>
      </c>
      <c r="Z66" s="15">
        <f t="shared" si="1"/>
        <v>1.56</v>
      </c>
      <c r="AA66" s="20" t="s">
        <v>124</v>
      </c>
    </row>
    <row r="67" spans="2:27" ht="21.75" x14ac:dyDescent="0.25">
      <c r="B67" s="10">
        <v>54</v>
      </c>
      <c r="C67" s="11" t="s">
        <v>180</v>
      </c>
      <c r="D67" s="12">
        <v>2</v>
      </c>
      <c r="E67" s="13">
        <v>15</v>
      </c>
      <c r="F67" s="12">
        <v>2.4</v>
      </c>
      <c r="G67" s="13">
        <v>15</v>
      </c>
      <c r="H67" s="14">
        <v>0</v>
      </c>
      <c r="I67" s="14">
        <v>15</v>
      </c>
      <c r="J67" s="15">
        <v>92.3</v>
      </c>
      <c r="K67" s="14">
        <v>15</v>
      </c>
      <c r="L67" s="15">
        <v>21.9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/>
      <c r="T67" s="14">
        <v>0</v>
      </c>
      <c r="U67" s="16"/>
      <c r="V67" s="14">
        <v>0</v>
      </c>
      <c r="W67" s="17">
        <v>0</v>
      </c>
      <c r="X67" s="18">
        <v>0</v>
      </c>
      <c r="Y67" s="19">
        <f t="shared" si="0"/>
        <v>100</v>
      </c>
      <c r="Z67" s="15">
        <f t="shared" si="1"/>
        <v>1.56</v>
      </c>
      <c r="AA67" s="20" t="s">
        <v>124</v>
      </c>
    </row>
    <row r="68" spans="2:27" ht="42.75" x14ac:dyDescent="0.25">
      <c r="B68" s="10">
        <v>55</v>
      </c>
      <c r="C68" s="11" t="s">
        <v>181</v>
      </c>
      <c r="D68" s="12">
        <v>2</v>
      </c>
      <c r="E68" s="13">
        <v>15</v>
      </c>
      <c r="F68" s="12">
        <v>3.8</v>
      </c>
      <c r="G68" s="13">
        <v>15</v>
      </c>
      <c r="H68" s="14">
        <v>0</v>
      </c>
      <c r="I68" s="14">
        <v>15</v>
      </c>
      <c r="J68" s="15">
        <v>74.77</v>
      </c>
      <c r="K68" s="14">
        <v>5</v>
      </c>
      <c r="L68" s="15">
        <v>18.2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/>
      <c r="T68" s="14">
        <v>0</v>
      </c>
      <c r="U68" s="16"/>
      <c r="V68" s="14">
        <v>0</v>
      </c>
      <c r="W68" s="17">
        <v>0</v>
      </c>
      <c r="X68" s="18">
        <v>0</v>
      </c>
      <c r="Y68" s="19">
        <f t="shared" si="0"/>
        <v>90</v>
      </c>
      <c r="Z68" s="15">
        <f t="shared" si="1"/>
        <v>1.41</v>
      </c>
      <c r="AA68" s="20" t="s">
        <v>124</v>
      </c>
    </row>
    <row r="69" spans="2:27" ht="21.75" x14ac:dyDescent="0.25">
      <c r="B69" s="10">
        <v>56</v>
      </c>
      <c r="C69" s="11" t="s">
        <v>182</v>
      </c>
      <c r="D69" s="12">
        <v>2</v>
      </c>
      <c r="E69" s="13">
        <v>15</v>
      </c>
      <c r="F69" s="12">
        <v>0.5</v>
      </c>
      <c r="G69" s="13">
        <v>15</v>
      </c>
      <c r="H69" s="14">
        <v>0</v>
      </c>
      <c r="I69" s="14">
        <v>15</v>
      </c>
      <c r="J69" s="15">
        <v>90.44</v>
      </c>
      <c r="K69" s="14">
        <v>15</v>
      </c>
      <c r="L69" s="15">
        <v>18.100000000000001</v>
      </c>
      <c r="M69" s="14">
        <v>20</v>
      </c>
      <c r="N69" s="14">
        <v>0</v>
      </c>
      <c r="O69" s="14">
        <v>0</v>
      </c>
      <c r="P69" s="14">
        <v>15</v>
      </c>
      <c r="Q69" s="14">
        <v>0</v>
      </c>
      <c r="R69" s="14">
        <v>5</v>
      </c>
      <c r="S69" s="16"/>
      <c r="T69" s="14">
        <v>0</v>
      </c>
      <c r="U69" s="16"/>
      <c r="V69" s="14">
        <v>0</v>
      </c>
      <c r="W69" s="17">
        <v>0</v>
      </c>
      <c r="X69" s="18">
        <v>0</v>
      </c>
      <c r="Y69" s="19">
        <f t="shared" si="0"/>
        <v>100</v>
      </c>
      <c r="Z69" s="15">
        <f t="shared" si="1"/>
        <v>1.56</v>
      </c>
      <c r="AA69" s="20" t="s">
        <v>124</v>
      </c>
    </row>
    <row r="70" spans="2:27" ht="21.75" x14ac:dyDescent="0.25">
      <c r="B70" s="10">
        <v>57</v>
      </c>
      <c r="C70" s="22" t="s">
        <v>183</v>
      </c>
      <c r="D70" s="12">
        <v>1</v>
      </c>
      <c r="E70" s="13">
        <v>15</v>
      </c>
      <c r="F70" s="12">
        <v>0.8</v>
      </c>
      <c r="G70" s="13">
        <v>15</v>
      </c>
      <c r="H70" s="14">
        <v>0</v>
      </c>
      <c r="I70" s="14">
        <v>15</v>
      </c>
      <c r="J70" s="15">
        <v>86.96</v>
      </c>
      <c r="K70" s="14">
        <v>15</v>
      </c>
      <c r="L70" s="15">
        <v>22.4</v>
      </c>
      <c r="M70" s="14">
        <v>20</v>
      </c>
      <c r="N70" s="14">
        <v>2</v>
      </c>
      <c r="O70" s="14">
        <v>0</v>
      </c>
      <c r="P70" s="14">
        <v>5</v>
      </c>
      <c r="Q70" s="14">
        <v>0</v>
      </c>
      <c r="R70" s="14">
        <v>5</v>
      </c>
      <c r="S70" s="16"/>
      <c r="T70" s="14">
        <v>0</v>
      </c>
      <c r="U70" s="16"/>
      <c r="V70" s="14">
        <v>0</v>
      </c>
      <c r="W70" s="17">
        <v>0</v>
      </c>
      <c r="X70" s="18">
        <v>0</v>
      </c>
      <c r="Y70" s="19">
        <f t="shared" si="0"/>
        <v>90</v>
      </c>
      <c r="Z70" s="15">
        <f t="shared" si="1"/>
        <v>1.41</v>
      </c>
      <c r="AA70" s="20" t="s">
        <v>124</v>
      </c>
    </row>
    <row r="71" spans="2:27" ht="21.75" x14ac:dyDescent="0.25">
      <c r="B71" s="10">
        <v>58</v>
      </c>
      <c r="C71" s="11" t="s">
        <v>184</v>
      </c>
      <c r="D71" s="12">
        <v>0</v>
      </c>
      <c r="E71" s="13">
        <v>15</v>
      </c>
      <c r="F71" s="12">
        <v>0</v>
      </c>
      <c r="G71" s="13">
        <v>15</v>
      </c>
      <c r="H71" s="14">
        <v>0</v>
      </c>
      <c r="I71" s="14">
        <v>15</v>
      </c>
      <c r="J71" s="15">
        <v>83.9</v>
      </c>
      <c r="K71" s="14">
        <v>15</v>
      </c>
      <c r="L71" s="15">
        <v>18.100000000000001</v>
      </c>
      <c r="M71" s="14">
        <v>20</v>
      </c>
      <c r="N71" s="14">
        <v>0</v>
      </c>
      <c r="O71" s="14">
        <v>0</v>
      </c>
      <c r="P71" s="14">
        <v>15</v>
      </c>
      <c r="Q71" s="14">
        <v>0</v>
      </c>
      <c r="R71" s="14">
        <v>5</v>
      </c>
      <c r="S71" s="16"/>
      <c r="T71" s="14">
        <v>0</v>
      </c>
      <c r="U71" s="16"/>
      <c r="V71" s="14">
        <v>0</v>
      </c>
      <c r="W71" s="17">
        <v>0</v>
      </c>
      <c r="X71" s="18">
        <v>0</v>
      </c>
      <c r="Y71" s="19">
        <f t="shared" si="0"/>
        <v>100</v>
      </c>
      <c r="Z71" s="15">
        <f t="shared" si="1"/>
        <v>1.56</v>
      </c>
      <c r="AA71" s="20" t="s">
        <v>124</v>
      </c>
    </row>
    <row r="72" spans="2:27" ht="32.25" x14ac:dyDescent="0.25">
      <c r="B72" s="10">
        <v>59</v>
      </c>
      <c r="C72" s="11" t="s">
        <v>185</v>
      </c>
      <c r="D72" s="12">
        <v>1</v>
      </c>
      <c r="E72" s="13">
        <v>15</v>
      </c>
      <c r="F72" s="12">
        <v>2</v>
      </c>
      <c r="G72" s="13">
        <v>15</v>
      </c>
      <c r="H72" s="14">
        <v>0</v>
      </c>
      <c r="I72" s="14">
        <v>15</v>
      </c>
      <c r="J72" s="15">
        <v>92</v>
      </c>
      <c r="K72" s="14">
        <v>15</v>
      </c>
      <c r="L72" s="15">
        <v>23.2</v>
      </c>
      <c r="M72" s="14">
        <v>20</v>
      </c>
      <c r="N72" s="14">
        <v>0</v>
      </c>
      <c r="O72" s="14">
        <v>0</v>
      </c>
      <c r="P72" s="14">
        <v>15</v>
      </c>
      <c r="Q72" s="14">
        <v>0</v>
      </c>
      <c r="R72" s="14">
        <v>5</v>
      </c>
      <c r="S72" s="16"/>
      <c r="T72" s="14">
        <v>0</v>
      </c>
      <c r="U72" s="16"/>
      <c r="V72" s="14">
        <v>0</v>
      </c>
      <c r="W72" s="17">
        <v>0</v>
      </c>
      <c r="X72" s="18">
        <v>0</v>
      </c>
      <c r="Y72" s="19">
        <f t="shared" si="0"/>
        <v>100</v>
      </c>
      <c r="Z72" s="15">
        <f t="shared" si="1"/>
        <v>1.56</v>
      </c>
      <c r="AA72" s="20" t="s">
        <v>124</v>
      </c>
    </row>
    <row r="73" spans="2:27" ht="21.75" x14ac:dyDescent="0.25">
      <c r="B73" s="10">
        <v>60</v>
      </c>
      <c r="C73" s="11" t="s">
        <v>186</v>
      </c>
      <c r="D73" s="12">
        <v>0</v>
      </c>
      <c r="E73" s="13">
        <v>15</v>
      </c>
      <c r="F73" s="12">
        <v>0</v>
      </c>
      <c r="G73" s="13">
        <v>15</v>
      </c>
      <c r="H73" s="14">
        <v>0</v>
      </c>
      <c r="I73" s="14">
        <v>15</v>
      </c>
      <c r="J73" s="15">
        <v>81.08</v>
      </c>
      <c r="K73" s="14">
        <v>15</v>
      </c>
      <c r="L73" s="15">
        <v>20.6</v>
      </c>
      <c r="M73" s="14">
        <v>20</v>
      </c>
      <c r="N73" s="14">
        <v>1</v>
      </c>
      <c r="O73" s="14">
        <v>0</v>
      </c>
      <c r="P73" s="14">
        <v>15</v>
      </c>
      <c r="Q73" s="14">
        <v>0</v>
      </c>
      <c r="R73" s="14">
        <v>5</v>
      </c>
      <c r="S73" s="16"/>
      <c r="T73" s="14">
        <v>0</v>
      </c>
      <c r="U73" s="16"/>
      <c r="V73" s="14">
        <v>0</v>
      </c>
      <c r="W73" s="17">
        <v>0</v>
      </c>
      <c r="X73" s="18">
        <v>0</v>
      </c>
      <c r="Y73" s="19">
        <f t="shared" si="0"/>
        <v>100</v>
      </c>
      <c r="Z73" s="15">
        <f t="shared" si="1"/>
        <v>1.56</v>
      </c>
      <c r="AA73" s="20" t="s">
        <v>124</v>
      </c>
    </row>
    <row r="74" spans="2:27" ht="21.75" x14ac:dyDescent="0.25">
      <c r="B74" s="10">
        <v>61</v>
      </c>
      <c r="C74" s="11" t="s">
        <v>187</v>
      </c>
      <c r="D74" s="12">
        <v>0</v>
      </c>
      <c r="E74" s="13">
        <v>15</v>
      </c>
      <c r="F74" s="12">
        <v>0</v>
      </c>
      <c r="G74" s="13">
        <v>15</v>
      </c>
      <c r="H74" s="14">
        <v>0</v>
      </c>
      <c r="I74" s="14">
        <v>15</v>
      </c>
      <c r="J74" s="15">
        <v>90.42</v>
      </c>
      <c r="K74" s="14">
        <v>15</v>
      </c>
      <c r="L74" s="15">
        <v>18.5</v>
      </c>
      <c r="M74" s="14">
        <v>20</v>
      </c>
      <c r="N74" s="14">
        <v>1</v>
      </c>
      <c r="O74" s="14">
        <v>1</v>
      </c>
      <c r="P74" s="14">
        <v>0</v>
      </c>
      <c r="Q74" s="14">
        <v>0</v>
      </c>
      <c r="R74" s="14">
        <v>5</v>
      </c>
      <c r="S74" s="16"/>
      <c r="T74" s="14">
        <v>0</v>
      </c>
      <c r="U74" s="16"/>
      <c r="V74" s="14">
        <v>0</v>
      </c>
      <c r="W74" s="17">
        <v>0</v>
      </c>
      <c r="X74" s="18">
        <v>0</v>
      </c>
      <c r="Y74" s="19">
        <f t="shared" si="0"/>
        <v>85</v>
      </c>
      <c r="Z74" s="15">
        <f t="shared" si="1"/>
        <v>1.33</v>
      </c>
      <c r="AA74" s="20" t="s">
        <v>126</v>
      </c>
    </row>
    <row r="75" spans="2:27" ht="21.75" x14ac:dyDescent="0.25">
      <c r="B75" s="10">
        <v>62</v>
      </c>
      <c r="C75" s="11" t="s">
        <v>188</v>
      </c>
      <c r="D75" s="12">
        <v>1</v>
      </c>
      <c r="E75" s="13">
        <v>15</v>
      </c>
      <c r="F75" s="12">
        <v>0.06</v>
      </c>
      <c r="G75" s="13">
        <v>15</v>
      </c>
      <c r="H75" s="14">
        <v>0</v>
      </c>
      <c r="I75" s="14">
        <v>15</v>
      </c>
      <c r="J75" s="15">
        <v>96.06</v>
      </c>
      <c r="K75" s="14">
        <v>15</v>
      </c>
      <c r="L75" s="15">
        <v>21</v>
      </c>
      <c r="M75" s="14">
        <v>20</v>
      </c>
      <c r="N75" s="14">
        <v>1</v>
      </c>
      <c r="O75" s="14">
        <v>0</v>
      </c>
      <c r="P75" s="14">
        <v>15</v>
      </c>
      <c r="Q75" s="14">
        <v>0</v>
      </c>
      <c r="R75" s="14">
        <v>5</v>
      </c>
      <c r="S75" s="16"/>
      <c r="T75" s="14">
        <v>0</v>
      </c>
      <c r="U75" s="16"/>
      <c r="V75" s="14">
        <v>0</v>
      </c>
      <c r="W75" s="17">
        <v>0</v>
      </c>
      <c r="X75" s="18">
        <v>0</v>
      </c>
      <c r="Y75" s="19">
        <f t="shared" si="0"/>
        <v>100</v>
      </c>
      <c r="Z75" s="15">
        <f t="shared" si="1"/>
        <v>1.56</v>
      </c>
      <c r="AA75" s="20" t="s">
        <v>124</v>
      </c>
    </row>
    <row r="76" spans="2:27" x14ac:dyDescent="0.25">
      <c r="B76" s="10">
        <v>63</v>
      </c>
      <c r="C76" s="11" t="s">
        <v>189</v>
      </c>
      <c r="D76" s="12">
        <v>0</v>
      </c>
      <c r="E76" s="13">
        <v>15</v>
      </c>
      <c r="F76" s="12">
        <v>0</v>
      </c>
      <c r="G76" s="13">
        <v>15</v>
      </c>
      <c r="H76" s="14">
        <v>0</v>
      </c>
      <c r="I76" s="14">
        <v>15</v>
      </c>
      <c r="J76" s="15">
        <v>87.49</v>
      </c>
      <c r="K76" s="14">
        <v>15</v>
      </c>
      <c r="L76" s="15">
        <v>11.8</v>
      </c>
      <c r="M76" s="14">
        <v>0</v>
      </c>
      <c r="N76" s="14">
        <v>1</v>
      </c>
      <c r="O76" s="14">
        <v>1</v>
      </c>
      <c r="P76" s="14">
        <v>0</v>
      </c>
      <c r="Q76" s="14">
        <v>0</v>
      </c>
      <c r="R76" s="14">
        <v>5</v>
      </c>
      <c r="S76" s="16"/>
      <c r="T76" s="14">
        <v>0</v>
      </c>
      <c r="U76" s="16"/>
      <c r="V76" s="14">
        <v>0</v>
      </c>
      <c r="W76" s="17">
        <v>0</v>
      </c>
      <c r="X76" s="18">
        <v>0</v>
      </c>
      <c r="Y76" s="19" t="s">
        <v>393</v>
      </c>
      <c r="Z76" s="15" t="s">
        <v>393</v>
      </c>
      <c r="AA76" s="20" t="s">
        <v>393</v>
      </c>
    </row>
    <row r="77" spans="2:27" ht="21.75" x14ac:dyDescent="0.25">
      <c r="B77" s="10">
        <v>64</v>
      </c>
      <c r="C77" s="11" t="s">
        <v>190</v>
      </c>
      <c r="D77" s="12">
        <v>0</v>
      </c>
      <c r="E77" s="13">
        <v>15</v>
      </c>
      <c r="F77" s="12">
        <v>0</v>
      </c>
      <c r="G77" s="13">
        <v>15</v>
      </c>
      <c r="H77" s="14">
        <v>0</v>
      </c>
      <c r="I77" s="14">
        <v>15</v>
      </c>
      <c r="J77" s="15">
        <v>66.8</v>
      </c>
      <c r="K77" s="14">
        <v>0</v>
      </c>
      <c r="L77" s="15">
        <v>15.5</v>
      </c>
      <c r="M77" s="14">
        <v>0</v>
      </c>
      <c r="N77" s="14">
        <v>0</v>
      </c>
      <c r="O77" s="14">
        <v>0</v>
      </c>
      <c r="P77" s="14">
        <v>15</v>
      </c>
      <c r="Q77" s="14">
        <v>0</v>
      </c>
      <c r="R77" s="14">
        <v>5</v>
      </c>
      <c r="S77" s="16"/>
      <c r="T77" s="14">
        <v>0</v>
      </c>
      <c r="U77" s="16"/>
      <c r="V77" s="14">
        <v>0</v>
      </c>
      <c r="W77" s="17">
        <v>0</v>
      </c>
      <c r="X77" s="18">
        <v>0</v>
      </c>
      <c r="Y77" s="19">
        <f t="shared" si="0"/>
        <v>65</v>
      </c>
      <c r="Z77" s="15">
        <f t="shared" si="1"/>
        <v>1.02</v>
      </c>
      <c r="AA77" s="20" t="s">
        <v>132</v>
      </c>
    </row>
    <row r="78" spans="2:27" ht="22.5" customHeight="1" x14ac:dyDescent="0.25">
      <c r="C78" s="83" t="s">
        <v>394</v>
      </c>
      <c r="D78" s="84"/>
      <c r="E78" s="84"/>
      <c r="F78" s="84"/>
    </row>
    <row r="80" spans="2:27" ht="15.75" x14ac:dyDescent="0.25">
      <c r="D80" s="43" t="s">
        <v>224</v>
      </c>
      <c r="E80" s="43"/>
      <c r="F80" s="43"/>
      <c r="G80" s="43"/>
      <c r="H80" s="43"/>
      <c r="I80" s="43"/>
      <c r="J80" s="43"/>
      <c r="K80" s="43"/>
      <c r="L80" s="43"/>
      <c r="M80" s="43" t="s">
        <v>225</v>
      </c>
      <c r="N80" s="43"/>
    </row>
    <row r="81" spans="4:14" ht="15.75" x14ac:dyDescent="0.25"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</row>
  </sheetData>
  <autoFilter ref="B10:AA77"/>
  <mergeCells count="17">
    <mergeCell ref="C78:F78"/>
    <mergeCell ref="AA10:AA12"/>
    <mergeCell ref="D11:E11"/>
    <mergeCell ref="F11:G11"/>
    <mergeCell ref="H11:I11"/>
    <mergeCell ref="J11:K11"/>
    <mergeCell ref="L11:M11"/>
    <mergeCell ref="N11:P11"/>
    <mergeCell ref="Q11:R11"/>
    <mergeCell ref="S11:T11"/>
    <mergeCell ref="U11:V11"/>
    <mergeCell ref="W11:X11"/>
    <mergeCell ref="C2:E5"/>
    <mergeCell ref="G6:X8"/>
    <mergeCell ref="B10:B12"/>
    <mergeCell ref="C10:C12"/>
    <mergeCell ref="Z10:Z12"/>
  </mergeCells>
  <pageMargins left="0.25" right="0.25" top="0.75" bottom="0.75" header="0.3" footer="0.3"/>
  <pageSetup paperSize="9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59" t="s">
        <v>100</v>
      </c>
      <c r="C3" s="59" t="s">
        <v>101</v>
      </c>
      <c r="D3" s="74" t="s">
        <v>102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  <c r="AA3" s="62" t="s">
        <v>103</v>
      </c>
      <c r="AB3" s="65" t="s">
        <v>104</v>
      </c>
    </row>
    <row r="4" spans="2:28" ht="51" x14ac:dyDescent="0.25">
      <c r="B4" s="60"/>
      <c r="C4" s="60"/>
      <c r="D4" s="68"/>
      <c r="E4" s="68"/>
      <c r="F4" s="69"/>
      <c r="G4" s="69"/>
      <c r="H4" s="69"/>
      <c r="I4" s="69"/>
      <c r="J4" s="69"/>
      <c r="K4" s="69" t="s">
        <v>108</v>
      </c>
      <c r="L4" s="69"/>
      <c r="M4" s="69" t="s">
        <v>109</v>
      </c>
      <c r="N4" s="69"/>
      <c r="O4" s="70" t="s">
        <v>110</v>
      </c>
      <c r="P4" s="71"/>
      <c r="Q4" s="72"/>
      <c r="R4" s="69" t="s">
        <v>111</v>
      </c>
      <c r="S4" s="73"/>
      <c r="T4" s="70" t="s">
        <v>112</v>
      </c>
      <c r="U4" s="72"/>
      <c r="V4" s="70" t="s">
        <v>113</v>
      </c>
      <c r="W4" s="72"/>
      <c r="X4" s="70" t="s">
        <v>114</v>
      </c>
      <c r="Y4" s="72"/>
      <c r="Z4" s="4" t="s">
        <v>115</v>
      </c>
      <c r="AA4" s="63"/>
      <c r="AB4" s="66"/>
    </row>
    <row r="5" spans="2:28" ht="89.25" x14ac:dyDescent="0.25">
      <c r="B5" s="61"/>
      <c r="C5" s="61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64"/>
      <c r="AB5" s="67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74"/>
  <sheetViews>
    <sheetView workbookViewId="0">
      <selection activeCell="L10" sqref="L10"/>
    </sheetView>
  </sheetViews>
  <sheetFormatPr defaultRowHeight="15" x14ac:dyDescent="0.25"/>
  <cols>
    <col min="2" max="2" width="40.140625" customWidth="1"/>
    <col min="4" max="4" width="17" hidden="1" customWidth="1"/>
    <col min="5" max="5" width="16" hidden="1" customWidth="1"/>
    <col min="6" max="6" width="0" hidden="1" customWidth="1"/>
    <col min="7" max="7" width="17" hidden="1" customWidth="1"/>
    <col min="8" max="8" width="15.5703125" hidden="1" customWidth="1"/>
    <col min="9" max="9" width="17.28515625" hidden="1" customWidth="1"/>
    <col min="10" max="10" width="15.140625" customWidth="1"/>
    <col min="11" max="11" width="15.28515625" customWidth="1"/>
    <col min="12" max="12" width="15.140625" customWidth="1"/>
    <col min="13" max="13" width="12.5703125" customWidth="1"/>
    <col min="14" max="14" width="12.28515625" customWidth="1"/>
    <col min="15" max="15" width="14.42578125" customWidth="1"/>
  </cols>
  <sheetData>
    <row r="5" spans="2:16" x14ac:dyDescent="0.25">
      <c r="B5" s="77" t="s">
        <v>231</v>
      </c>
      <c r="C5" s="77" t="s">
        <v>232</v>
      </c>
      <c r="D5" s="77" t="s">
        <v>233</v>
      </c>
      <c r="E5" s="77" t="s">
        <v>233</v>
      </c>
      <c r="F5" s="77" t="s">
        <v>233</v>
      </c>
      <c r="G5" s="77" t="s">
        <v>192</v>
      </c>
      <c r="H5" s="77" t="s">
        <v>192</v>
      </c>
      <c r="I5" s="77" t="s">
        <v>192</v>
      </c>
      <c r="J5" s="77" t="s">
        <v>7</v>
      </c>
      <c r="K5" s="77" t="s">
        <v>8</v>
      </c>
      <c r="L5" s="77" t="s">
        <v>9</v>
      </c>
      <c r="M5" s="77" t="s">
        <v>234</v>
      </c>
      <c r="N5" s="77" t="s">
        <v>11</v>
      </c>
      <c r="O5" s="77" t="s">
        <v>12</v>
      </c>
      <c r="P5" s="77" t="s">
        <v>235</v>
      </c>
    </row>
    <row r="6" spans="2:16" ht="15.75" x14ac:dyDescent="0.25">
      <c r="B6" s="77" t="s">
        <v>236</v>
      </c>
      <c r="C6" s="77" t="s">
        <v>236</v>
      </c>
      <c r="D6" s="77" t="s">
        <v>237</v>
      </c>
      <c r="E6" s="77" t="s">
        <v>238</v>
      </c>
      <c r="F6" s="50" t="s">
        <v>239</v>
      </c>
      <c r="G6" s="77" t="s">
        <v>240</v>
      </c>
      <c r="H6" s="77" t="s">
        <v>241</v>
      </c>
      <c r="I6" s="77" t="s">
        <v>241</v>
      </c>
      <c r="J6" s="77" t="s">
        <v>236</v>
      </c>
      <c r="K6" s="77" t="s">
        <v>236</v>
      </c>
      <c r="L6" s="77" t="s">
        <v>236</v>
      </c>
      <c r="M6" s="77" t="s">
        <v>236</v>
      </c>
      <c r="N6" s="77" t="s">
        <v>236</v>
      </c>
      <c r="O6" s="77" t="s">
        <v>236</v>
      </c>
      <c r="P6" s="77" t="s">
        <v>236</v>
      </c>
    </row>
    <row r="7" spans="2:16" ht="220.5" x14ac:dyDescent="0.25">
      <c r="B7" s="77" t="s">
        <v>236</v>
      </c>
      <c r="C7" s="77" t="s">
        <v>236</v>
      </c>
      <c r="D7" s="77" t="s">
        <v>236</v>
      </c>
      <c r="E7" s="77" t="s">
        <v>236</v>
      </c>
      <c r="F7" s="50" t="s">
        <v>242</v>
      </c>
      <c r="G7" s="77" t="s">
        <v>236</v>
      </c>
      <c r="H7" s="50" t="s">
        <v>243</v>
      </c>
      <c r="I7" s="50" t="s">
        <v>244</v>
      </c>
      <c r="J7" s="77" t="s">
        <v>236</v>
      </c>
      <c r="K7" s="77" t="s">
        <v>236</v>
      </c>
      <c r="L7" s="77" t="s">
        <v>236</v>
      </c>
      <c r="M7" s="77" t="s">
        <v>236</v>
      </c>
      <c r="N7" s="77" t="s">
        <v>236</v>
      </c>
      <c r="O7" s="77" t="s">
        <v>236</v>
      </c>
      <c r="P7" s="77" t="s">
        <v>236</v>
      </c>
    </row>
    <row r="8" spans="2:16" ht="15.75" x14ac:dyDescent="0.25">
      <c r="B8" s="50" t="s">
        <v>245</v>
      </c>
      <c r="C8" s="50" t="s">
        <v>246</v>
      </c>
      <c r="D8" s="50" t="s">
        <v>247</v>
      </c>
      <c r="E8" s="50" t="s">
        <v>248</v>
      </c>
      <c r="F8" s="50" t="s">
        <v>249</v>
      </c>
      <c r="G8" s="50" t="s">
        <v>250</v>
      </c>
      <c r="H8" s="50" t="s">
        <v>251</v>
      </c>
      <c r="I8" s="50" t="s">
        <v>252</v>
      </c>
      <c r="J8" s="50" t="s">
        <v>253</v>
      </c>
      <c r="K8" s="50" t="s">
        <v>254</v>
      </c>
      <c r="L8" s="50" t="s">
        <v>255</v>
      </c>
      <c r="M8" s="50" t="s">
        <v>256</v>
      </c>
      <c r="N8" s="50" t="s">
        <v>257</v>
      </c>
      <c r="O8" s="50" t="s">
        <v>258</v>
      </c>
      <c r="P8" s="50" t="s">
        <v>259</v>
      </c>
    </row>
    <row r="9" spans="2:16" ht="16.5" x14ac:dyDescent="0.25">
      <c r="B9" s="51" t="s">
        <v>211</v>
      </c>
      <c r="C9" s="51" t="s">
        <v>236</v>
      </c>
      <c r="D9" s="52">
        <v>28591523.407609999</v>
      </c>
      <c r="E9" s="52">
        <v>901204.1</v>
      </c>
      <c r="F9" s="52">
        <v>0</v>
      </c>
      <c r="G9" s="52">
        <v>27669061.461259998</v>
      </c>
      <c r="H9" s="52">
        <v>27634106.3858</v>
      </c>
      <c r="I9" s="52">
        <v>34955.07546</v>
      </c>
      <c r="J9" s="53">
        <v>0.65422050624270356</v>
      </c>
      <c r="K9" s="52">
        <v>5338957.4750100002</v>
      </c>
      <c r="L9" s="53">
        <v>0.18673217928601063</v>
      </c>
      <c r="M9" s="52">
        <v>276662.82201</v>
      </c>
      <c r="N9" s="52">
        <v>311617.89747000003</v>
      </c>
      <c r="O9" s="52">
        <v>23252565.932599999</v>
      </c>
      <c r="P9" s="51" t="s">
        <v>236</v>
      </c>
    </row>
    <row r="10" spans="2:16" ht="66" x14ac:dyDescent="0.25">
      <c r="B10" s="51" t="s">
        <v>260</v>
      </c>
      <c r="C10" s="54" t="s">
        <v>261</v>
      </c>
      <c r="D10" s="55">
        <v>25579447</v>
      </c>
      <c r="E10" s="55">
        <v>500492.2</v>
      </c>
      <c r="F10" s="55">
        <v>0</v>
      </c>
      <c r="G10" s="55">
        <v>25259932.184530001</v>
      </c>
      <c r="H10" s="55">
        <v>25259932.184530001</v>
      </c>
      <c r="I10" s="55">
        <v>0</v>
      </c>
      <c r="J10" s="56">
        <v>0.57021320971635525</v>
      </c>
      <c r="K10" s="55">
        <v>4739072.8073199997</v>
      </c>
      <c r="L10" s="56">
        <v>0.18526877486131738</v>
      </c>
      <c r="M10" s="55">
        <v>215104.9362</v>
      </c>
      <c r="N10" s="55">
        <v>215104.9362</v>
      </c>
      <c r="O10" s="55">
        <v>20840374.192680001</v>
      </c>
      <c r="P10" s="54" t="s">
        <v>262</v>
      </c>
    </row>
    <row r="11" spans="2:16" ht="132" x14ac:dyDescent="0.25">
      <c r="B11" s="51" t="s">
        <v>263</v>
      </c>
      <c r="C11" s="54" t="s">
        <v>264</v>
      </c>
      <c r="D11" s="55">
        <v>84951.9</v>
      </c>
      <c r="E11" s="55">
        <v>9050.1</v>
      </c>
      <c r="F11" s="55">
        <v>0</v>
      </c>
      <c r="G11" s="55">
        <v>66387.117769999997</v>
      </c>
      <c r="H11" s="55">
        <v>65200.618750000001</v>
      </c>
      <c r="I11" s="55">
        <v>1186.49902</v>
      </c>
      <c r="J11" s="56">
        <v>0.6166350813803162</v>
      </c>
      <c r="K11" s="55">
        <v>15474.296179999999</v>
      </c>
      <c r="L11" s="56">
        <v>0.18215362081366043</v>
      </c>
      <c r="M11" s="55">
        <v>2282.9918299999999</v>
      </c>
      <c r="N11" s="55">
        <v>3469.4908500000001</v>
      </c>
      <c r="O11" s="55">
        <v>69477.603820000004</v>
      </c>
      <c r="P11" s="54" t="s">
        <v>262</v>
      </c>
    </row>
    <row r="12" spans="2:16" ht="99" x14ac:dyDescent="0.25">
      <c r="B12" s="51" t="s">
        <v>265</v>
      </c>
      <c r="C12" s="54" t="s">
        <v>266</v>
      </c>
      <c r="D12" s="55">
        <v>56665.599999999999</v>
      </c>
      <c r="E12" s="55">
        <v>9829</v>
      </c>
      <c r="F12" s="55">
        <v>0</v>
      </c>
      <c r="G12" s="55">
        <v>46539.357580000004</v>
      </c>
      <c r="H12" s="55">
        <v>45273.071400000001</v>
      </c>
      <c r="I12" s="55">
        <v>1266.2861800000001</v>
      </c>
      <c r="J12" s="56">
        <v>0.76976986875572284</v>
      </c>
      <c r="K12" s="55">
        <v>12397.3</v>
      </c>
      <c r="L12" s="56">
        <v>0.21878000056471653</v>
      </c>
      <c r="M12" s="55">
        <v>996.64577999999995</v>
      </c>
      <c r="N12" s="55">
        <v>2262.9319599999999</v>
      </c>
      <c r="O12" s="55">
        <v>44268.3</v>
      </c>
      <c r="P12" s="54" t="s">
        <v>262</v>
      </c>
    </row>
    <row r="13" spans="2:16" ht="82.5" x14ac:dyDescent="0.25">
      <c r="B13" s="51" t="s">
        <v>267</v>
      </c>
      <c r="C13" s="54" t="s">
        <v>268</v>
      </c>
      <c r="D13" s="55">
        <v>156235.04999999999</v>
      </c>
      <c r="E13" s="55">
        <v>10750.25</v>
      </c>
      <c r="F13" s="55">
        <v>0</v>
      </c>
      <c r="G13" s="55">
        <v>123313.20134</v>
      </c>
      <c r="H13" s="55">
        <v>120936.80713</v>
      </c>
      <c r="I13" s="55">
        <v>2376.3942099999999</v>
      </c>
      <c r="J13" s="56">
        <v>0.6538142499011651</v>
      </c>
      <c r="K13" s="55">
        <v>18416.035059999998</v>
      </c>
      <c r="L13" s="56">
        <v>0.11787390255899685</v>
      </c>
      <c r="M13" s="55">
        <v>1345.1891499999999</v>
      </c>
      <c r="N13" s="55">
        <v>3721.5833600000001</v>
      </c>
      <c r="O13" s="55">
        <v>137819.01493999999</v>
      </c>
      <c r="P13" s="54" t="s">
        <v>262</v>
      </c>
    </row>
    <row r="14" spans="2:16" ht="82.5" x14ac:dyDescent="0.25">
      <c r="B14" s="51" t="s">
        <v>269</v>
      </c>
      <c r="C14" s="54" t="s">
        <v>270</v>
      </c>
      <c r="D14" s="55">
        <v>17718.55</v>
      </c>
      <c r="E14" s="55">
        <v>2460.5500000000002</v>
      </c>
      <c r="F14" s="55">
        <v>0</v>
      </c>
      <c r="G14" s="55">
        <v>14329.61695</v>
      </c>
      <c r="H14" s="55">
        <v>14256.656950000001</v>
      </c>
      <c r="I14" s="55">
        <v>72.959999999999994</v>
      </c>
      <c r="J14" s="56">
        <v>0.92034829611265778</v>
      </c>
      <c r="K14" s="55">
        <v>3628.8990699999999</v>
      </c>
      <c r="L14" s="56">
        <v>0.20480790301689472</v>
      </c>
      <c r="M14" s="55">
        <v>123.027</v>
      </c>
      <c r="N14" s="55">
        <v>195.98699999999999</v>
      </c>
      <c r="O14" s="55">
        <v>14089.65093</v>
      </c>
      <c r="P14" s="54" t="s">
        <v>262</v>
      </c>
    </row>
    <row r="15" spans="2:16" ht="82.5" x14ac:dyDescent="0.25">
      <c r="B15" s="51" t="s">
        <v>271</v>
      </c>
      <c r="C15" s="54" t="s">
        <v>272</v>
      </c>
      <c r="D15" s="55">
        <v>17170.400000000001</v>
      </c>
      <c r="E15" s="55">
        <v>1767.8</v>
      </c>
      <c r="F15" s="55">
        <v>0</v>
      </c>
      <c r="G15" s="55">
        <v>14090.148709999999</v>
      </c>
      <c r="H15" s="55">
        <v>14090.148709999999</v>
      </c>
      <c r="I15" s="55">
        <v>0</v>
      </c>
      <c r="J15" s="56">
        <v>0.94879980767055094</v>
      </c>
      <c r="K15" s="55">
        <v>3537.1687900000002</v>
      </c>
      <c r="L15" s="56">
        <v>0.20600386653776265</v>
      </c>
      <c r="M15" s="55">
        <v>90.511700000000005</v>
      </c>
      <c r="N15" s="55">
        <v>90.511700000000005</v>
      </c>
      <c r="O15" s="55">
        <v>13633.23121</v>
      </c>
      <c r="P15" s="54" t="s">
        <v>262</v>
      </c>
    </row>
    <row r="16" spans="2:16" ht="82.5" x14ac:dyDescent="0.25">
      <c r="B16" s="51" t="s">
        <v>273</v>
      </c>
      <c r="C16" s="54" t="s">
        <v>274</v>
      </c>
      <c r="D16" s="55">
        <v>21024.1</v>
      </c>
      <c r="E16" s="55">
        <v>4632.2</v>
      </c>
      <c r="F16" s="55">
        <v>0</v>
      </c>
      <c r="G16" s="55">
        <v>17131.640179999999</v>
      </c>
      <c r="H16" s="55">
        <v>17131.640179999999</v>
      </c>
      <c r="I16" s="55">
        <v>0</v>
      </c>
      <c r="J16" s="56">
        <v>0.85122888476317948</v>
      </c>
      <c r="K16" s="55">
        <v>4553.2610000000004</v>
      </c>
      <c r="L16" s="56">
        <v>0.21657340861202143</v>
      </c>
      <c r="M16" s="55">
        <v>689.13756000000001</v>
      </c>
      <c r="N16" s="55">
        <v>689.13756000000001</v>
      </c>
      <c r="O16" s="55">
        <v>16470.839</v>
      </c>
      <c r="P16" s="54" t="s">
        <v>262</v>
      </c>
    </row>
    <row r="17" spans="2:16" ht="82.5" x14ac:dyDescent="0.25">
      <c r="B17" s="51" t="s">
        <v>275</v>
      </c>
      <c r="C17" s="54" t="s">
        <v>276</v>
      </c>
      <c r="D17" s="55">
        <v>18368.2</v>
      </c>
      <c r="E17" s="55">
        <v>3957.2</v>
      </c>
      <c r="F17" s="55">
        <v>0</v>
      </c>
      <c r="G17" s="55">
        <v>14719.14776</v>
      </c>
      <c r="H17" s="55">
        <v>14719.14776</v>
      </c>
      <c r="I17" s="55">
        <v>0</v>
      </c>
      <c r="J17" s="56">
        <v>0.82766803800667144</v>
      </c>
      <c r="K17" s="55">
        <v>3452.4731900000002</v>
      </c>
      <c r="L17" s="56">
        <v>0.18795925512570638</v>
      </c>
      <c r="M17" s="55">
        <v>681.95204000000001</v>
      </c>
      <c r="N17" s="55">
        <v>681.95204000000001</v>
      </c>
      <c r="O17" s="55">
        <v>14915.72681</v>
      </c>
      <c r="P17" s="54" t="s">
        <v>262</v>
      </c>
    </row>
    <row r="18" spans="2:16" ht="82.5" x14ac:dyDescent="0.25">
      <c r="B18" s="51" t="s">
        <v>277</v>
      </c>
      <c r="C18" s="54" t="s">
        <v>278</v>
      </c>
      <c r="D18" s="55">
        <v>25361.45</v>
      </c>
      <c r="E18" s="55">
        <v>5316.75</v>
      </c>
      <c r="F18" s="55">
        <v>0</v>
      </c>
      <c r="G18" s="55">
        <v>20936.171900000001</v>
      </c>
      <c r="H18" s="55">
        <v>20936.171900000001</v>
      </c>
      <c r="I18" s="55">
        <v>0</v>
      </c>
      <c r="J18" s="56">
        <v>0.92274606103352608</v>
      </c>
      <c r="K18" s="55">
        <v>5544.7978199999998</v>
      </c>
      <c r="L18" s="56">
        <v>0.21863094657442694</v>
      </c>
      <c r="M18" s="55">
        <v>410.73988000000003</v>
      </c>
      <c r="N18" s="55">
        <v>410.73988000000003</v>
      </c>
      <c r="O18" s="55">
        <v>19816.652180000001</v>
      </c>
      <c r="P18" s="54" t="s">
        <v>262</v>
      </c>
    </row>
    <row r="19" spans="2:16" ht="82.5" x14ac:dyDescent="0.25">
      <c r="B19" s="51" t="s">
        <v>279</v>
      </c>
      <c r="C19" s="54" t="s">
        <v>280</v>
      </c>
      <c r="D19" s="55">
        <v>28569.1</v>
      </c>
      <c r="E19" s="55">
        <v>2757.6</v>
      </c>
      <c r="F19" s="55">
        <v>0</v>
      </c>
      <c r="G19" s="55">
        <v>23057.018069999998</v>
      </c>
      <c r="H19" s="55">
        <v>22686.67107</v>
      </c>
      <c r="I19" s="55">
        <v>370.34699999999998</v>
      </c>
      <c r="J19" s="56">
        <v>0.64856183275311863</v>
      </c>
      <c r="K19" s="55">
        <v>6334.1</v>
      </c>
      <c r="L19" s="56">
        <v>0.22171156949291368</v>
      </c>
      <c r="M19" s="55">
        <v>598.77889000000005</v>
      </c>
      <c r="N19" s="55">
        <v>969.12589000000003</v>
      </c>
      <c r="O19" s="55">
        <v>22235</v>
      </c>
      <c r="P19" s="54" t="s">
        <v>262</v>
      </c>
    </row>
    <row r="20" spans="2:16" ht="82.5" x14ac:dyDescent="0.25">
      <c r="B20" s="51" t="s">
        <v>281</v>
      </c>
      <c r="C20" s="54" t="s">
        <v>282</v>
      </c>
      <c r="D20" s="55">
        <v>30588.3</v>
      </c>
      <c r="E20" s="55">
        <v>2356.4</v>
      </c>
      <c r="F20" s="55">
        <v>0</v>
      </c>
      <c r="G20" s="55">
        <v>24083.731950000001</v>
      </c>
      <c r="H20" s="55">
        <v>23949.811949999999</v>
      </c>
      <c r="I20" s="55">
        <v>133.91999999999999</v>
      </c>
      <c r="J20" s="56">
        <v>0.6927533440841962</v>
      </c>
      <c r="K20" s="55">
        <v>6162.6007300000001</v>
      </c>
      <c r="L20" s="56">
        <v>0.20146921306512622</v>
      </c>
      <c r="M20" s="55">
        <v>590.07601999999997</v>
      </c>
      <c r="N20" s="55">
        <v>723.99602000000004</v>
      </c>
      <c r="O20" s="55">
        <v>24425.699270000001</v>
      </c>
      <c r="P20" s="54" t="s">
        <v>262</v>
      </c>
    </row>
    <row r="21" spans="2:16" ht="82.5" x14ac:dyDescent="0.25">
      <c r="B21" s="51" t="s">
        <v>283</v>
      </c>
      <c r="C21" s="54" t="s">
        <v>284</v>
      </c>
      <c r="D21" s="55">
        <v>34715.300000000003</v>
      </c>
      <c r="E21" s="55">
        <v>2887.4</v>
      </c>
      <c r="F21" s="55">
        <v>0</v>
      </c>
      <c r="G21" s="55">
        <v>28533.696029999999</v>
      </c>
      <c r="H21" s="55">
        <v>28181.696029999999</v>
      </c>
      <c r="I21" s="55">
        <v>352</v>
      </c>
      <c r="J21" s="56">
        <v>0.72100049179192349</v>
      </c>
      <c r="K21" s="55">
        <v>10231.52349</v>
      </c>
      <c r="L21" s="56">
        <v>0.29472663321359749</v>
      </c>
      <c r="M21" s="55">
        <v>453.58318000000003</v>
      </c>
      <c r="N21" s="55">
        <v>805.58317999999997</v>
      </c>
      <c r="O21" s="55">
        <v>24483.77651</v>
      </c>
      <c r="P21" s="54" t="s">
        <v>262</v>
      </c>
    </row>
    <row r="22" spans="2:16" ht="99" x14ac:dyDescent="0.25">
      <c r="B22" s="51" t="s">
        <v>285</v>
      </c>
      <c r="C22" s="54" t="s">
        <v>286</v>
      </c>
      <c r="D22" s="55">
        <v>16288.2</v>
      </c>
      <c r="E22" s="55">
        <v>2963</v>
      </c>
      <c r="F22" s="55">
        <v>0</v>
      </c>
      <c r="G22" s="55">
        <v>13235.51353</v>
      </c>
      <c r="H22" s="55">
        <v>12995.51353</v>
      </c>
      <c r="I22" s="55">
        <v>240</v>
      </c>
      <c r="J22" s="56">
        <v>0.79467512656091799</v>
      </c>
      <c r="K22" s="55">
        <v>3275.99685</v>
      </c>
      <c r="L22" s="56">
        <v>0.2011270029837551</v>
      </c>
      <c r="M22" s="55">
        <v>368.37759999999997</v>
      </c>
      <c r="N22" s="55">
        <v>608.37760000000003</v>
      </c>
      <c r="O22" s="55">
        <v>13012.203149999999</v>
      </c>
      <c r="P22" s="54" t="s">
        <v>262</v>
      </c>
    </row>
    <row r="23" spans="2:16" ht="82.5" x14ac:dyDescent="0.25">
      <c r="B23" s="51" t="s">
        <v>287</v>
      </c>
      <c r="C23" s="54" t="s">
        <v>288</v>
      </c>
      <c r="D23" s="55">
        <v>51193.3</v>
      </c>
      <c r="E23" s="55">
        <v>6484.5</v>
      </c>
      <c r="F23" s="55">
        <v>0</v>
      </c>
      <c r="G23" s="55">
        <v>40995.849490000001</v>
      </c>
      <c r="H23" s="55">
        <v>39949.196510000002</v>
      </c>
      <c r="I23" s="55">
        <v>1046.6529800000001</v>
      </c>
      <c r="J23" s="56">
        <v>0.59056293931683246</v>
      </c>
      <c r="K23" s="55">
        <v>10207.99156</v>
      </c>
      <c r="L23" s="56">
        <v>0.19940092863714587</v>
      </c>
      <c r="M23" s="55">
        <v>1608.3416400000001</v>
      </c>
      <c r="N23" s="55">
        <v>2654.9946199999999</v>
      </c>
      <c r="O23" s="55">
        <v>40985.308440000001</v>
      </c>
      <c r="P23" s="54" t="s">
        <v>262</v>
      </c>
    </row>
    <row r="24" spans="2:16" ht="82.5" x14ac:dyDescent="0.25">
      <c r="B24" s="51" t="s">
        <v>289</v>
      </c>
      <c r="C24" s="54" t="s">
        <v>290</v>
      </c>
      <c r="D24" s="55">
        <v>27831.80401</v>
      </c>
      <c r="E24" s="55">
        <v>2561</v>
      </c>
      <c r="F24" s="55">
        <v>0</v>
      </c>
      <c r="G24" s="55">
        <v>22545.218150000001</v>
      </c>
      <c r="H24" s="55">
        <v>22433.218150000001</v>
      </c>
      <c r="I24" s="55">
        <v>112</v>
      </c>
      <c r="J24" s="56">
        <v>0.90051197579070674</v>
      </c>
      <c r="K24" s="55">
        <v>5051</v>
      </c>
      <c r="L24" s="56">
        <v>0.18148302561289845</v>
      </c>
      <c r="M24" s="55">
        <v>142.78882999999999</v>
      </c>
      <c r="N24" s="55">
        <v>254.78882999999999</v>
      </c>
      <c r="O24" s="55">
        <v>22780.80401</v>
      </c>
      <c r="P24" s="54" t="s">
        <v>262</v>
      </c>
    </row>
    <row r="25" spans="2:16" ht="82.5" x14ac:dyDescent="0.25">
      <c r="B25" s="51" t="s">
        <v>291</v>
      </c>
      <c r="C25" s="54" t="s">
        <v>292</v>
      </c>
      <c r="D25" s="55">
        <v>53740.9</v>
      </c>
      <c r="E25" s="55">
        <v>9999.7000000000007</v>
      </c>
      <c r="F25" s="55">
        <v>0</v>
      </c>
      <c r="G25" s="55">
        <v>44373.822590000003</v>
      </c>
      <c r="H25" s="55">
        <v>44373.822590000003</v>
      </c>
      <c r="I25" s="55">
        <v>0</v>
      </c>
      <c r="J25" s="56">
        <v>0.90437017110513318</v>
      </c>
      <c r="K25" s="55">
        <v>11743.447410000001</v>
      </c>
      <c r="L25" s="56">
        <v>0.21851973841152642</v>
      </c>
      <c r="M25" s="55">
        <v>956.26959999999997</v>
      </c>
      <c r="N25" s="55">
        <v>956.26959999999997</v>
      </c>
      <c r="O25" s="55">
        <v>41997.452590000001</v>
      </c>
      <c r="P25" s="54" t="s">
        <v>262</v>
      </c>
    </row>
    <row r="26" spans="2:16" ht="82.5" x14ac:dyDescent="0.25">
      <c r="B26" s="51" t="s">
        <v>293</v>
      </c>
      <c r="C26" s="54" t="s">
        <v>294</v>
      </c>
      <c r="D26" s="55">
        <v>107236.1</v>
      </c>
      <c r="E26" s="55">
        <v>7034.9</v>
      </c>
      <c r="F26" s="55">
        <v>0</v>
      </c>
      <c r="G26" s="55">
        <v>85920.111810000002</v>
      </c>
      <c r="H26" s="55">
        <v>84736.32991</v>
      </c>
      <c r="I26" s="55">
        <v>1183.7819</v>
      </c>
      <c r="J26" s="56">
        <v>0.65382668410354094</v>
      </c>
      <c r="K26" s="55">
        <v>21060</v>
      </c>
      <c r="L26" s="56">
        <v>0.19638908912204006</v>
      </c>
      <c r="M26" s="55">
        <v>1251.5127600000001</v>
      </c>
      <c r="N26" s="55">
        <v>2435.29466</v>
      </c>
      <c r="O26" s="55">
        <v>86176.1</v>
      </c>
      <c r="P26" s="54" t="s">
        <v>262</v>
      </c>
    </row>
    <row r="27" spans="2:16" ht="99" x14ac:dyDescent="0.25">
      <c r="B27" s="51" t="s">
        <v>295</v>
      </c>
      <c r="C27" s="54" t="s">
        <v>296</v>
      </c>
      <c r="D27" s="55">
        <v>67249.7</v>
      </c>
      <c r="E27" s="55">
        <v>5052.1000000000004</v>
      </c>
      <c r="F27" s="55">
        <v>0</v>
      </c>
      <c r="G27" s="55">
        <v>31628.182840000001</v>
      </c>
      <c r="H27" s="55">
        <v>31127.772840000001</v>
      </c>
      <c r="I27" s="55">
        <v>500.41</v>
      </c>
      <c r="J27" s="56">
        <v>0.63240671403970627</v>
      </c>
      <c r="K27" s="55">
        <v>13442.1</v>
      </c>
      <c r="L27" s="56">
        <v>0.19988341955428798</v>
      </c>
      <c r="M27" s="55">
        <v>1356.70804</v>
      </c>
      <c r="N27" s="55">
        <v>1857.1180400000001</v>
      </c>
      <c r="O27" s="55">
        <v>53807.6</v>
      </c>
      <c r="P27" s="54" t="s">
        <v>262</v>
      </c>
    </row>
    <row r="28" spans="2:16" ht="82.5" x14ac:dyDescent="0.25">
      <c r="B28" s="51" t="s">
        <v>297</v>
      </c>
      <c r="C28" s="54" t="s">
        <v>298</v>
      </c>
      <c r="D28" s="55">
        <v>83909.114000000001</v>
      </c>
      <c r="E28" s="55">
        <v>14803.1</v>
      </c>
      <c r="F28" s="55">
        <v>0</v>
      </c>
      <c r="G28" s="55">
        <v>65469.799720000003</v>
      </c>
      <c r="H28" s="55">
        <v>63204.524579999998</v>
      </c>
      <c r="I28" s="55">
        <v>2265.2751400000002</v>
      </c>
      <c r="J28" s="56">
        <v>0.59917865176888629</v>
      </c>
      <c r="K28" s="55">
        <v>15100.558010000001</v>
      </c>
      <c r="L28" s="56">
        <v>0.17996326370458399</v>
      </c>
      <c r="M28" s="55">
        <v>3668.12336</v>
      </c>
      <c r="N28" s="55">
        <v>5933.3985000000002</v>
      </c>
      <c r="O28" s="55">
        <v>68808.555989999993</v>
      </c>
      <c r="P28" s="54" t="s">
        <v>262</v>
      </c>
    </row>
    <row r="29" spans="2:16" ht="115.5" x14ac:dyDescent="0.25">
      <c r="B29" s="51" t="s">
        <v>299</v>
      </c>
      <c r="C29" s="54" t="s">
        <v>300</v>
      </c>
      <c r="D29" s="55">
        <v>99056.2</v>
      </c>
      <c r="E29" s="55">
        <v>18164</v>
      </c>
      <c r="F29" s="55">
        <v>0</v>
      </c>
      <c r="G29" s="55">
        <v>82550.040519999995</v>
      </c>
      <c r="H29" s="55">
        <v>81461.562149999998</v>
      </c>
      <c r="I29" s="55">
        <v>1088.47837</v>
      </c>
      <c r="J29" s="56">
        <v>0.86005049878881301</v>
      </c>
      <c r="K29" s="55">
        <v>22953.79508</v>
      </c>
      <c r="L29" s="56">
        <v>0.23172497107702497</v>
      </c>
      <c r="M29" s="55">
        <v>1453.5643700000001</v>
      </c>
      <c r="N29" s="55">
        <v>2542.0427399999999</v>
      </c>
      <c r="O29" s="55">
        <v>76102.404920000001</v>
      </c>
      <c r="P29" s="54" t="s">
        <v>262</v>
      </c>
    </row>
    <row r="30" spans="2:16" ht="82.5" x14ac:dyDescent="0.25">
      <c r="B30" s="51" t="s">
        <v>301</v>
      </c>
      <c r="C30" s="54" t="s">
        <v>302</v>
      </c>
      <c r="D30" s="55">
        <v>28082.9</v>
      </c>
      <c r="E30" s="55">
        <v>2287</v>
      </c>
      <c r="F30" s="55">
        <v>0</v>
      </c>
      <c r="G30" s="55">
        <v>22798.386310000002</v>
      </c>
      <c r="H30" s="55">
        <v>22623.87631</v>
      </c>
      <c r="I30" s="55">
        <v>174.51</v>
      </c>
      <c r="J30" s="56">
        <v>0.80413799300393529</v>
      </c>
      <c r="K30" s="55">
        <v>6168.0891499999998</v>
      </c>
      <c r="L30" s="56">
        <v>0.21963861104088253</v>
      </c>
      <c r="M30" s="55">
        <v>273.42640999999998</v>
      </c>
      <c r="N30" s="55">
        <v>447.93641000000002</v>
      </c>
      <c r="O30" s="55">
        <v>21914.810850000002</v>
      </c>
      <c r="P30" s="54" t="s">
        <v>262</v>
      </c>
    </row>
    <row r="31" spans="2:16" ht="99" x14ac:dyDescent="0.25">
      <c r="B31" s="51" t="s">
        <v>303</v>
      </c>
      <c r="C31" s="54" t="s">
        <v>304</v>
      </c>
      <c r="D31" s="55">
        <v>59000.15</v>
      </c>
      <c r="E31" s="55">
        <v>8870.0499999999993</v>
      </c>
      <c r="F31" s="55">
        <v>0</v>
      </c>
      <c r="G31" s="55">
        <v>48303.254430000001</v>
      </c>
      <c r="H31" s="55">
        <v>48041.234120000001</v>
      </c>
      <c r="I31" s="55">
        <v>262.02030999999999</v>
      </c>
      <c r="J31" s="56">
        <v>0.87654002514078277</v>
      </c>
      <c r="K31" s="55">
        <v>13235.07683</v>
      </c>
      <c r="L31" s="56">
        <v>0.22432276578957849</v>
      </c>
      <c r="M31" s="55">
        <v>833.07583999999997</v>
      </c>
      <c r="N31" s="55">
        <v>1095.0961500000001</v>
      </c>
      <c r="O31" s="55">
        <v>45765.073170000003</v>
      </c>
      <c r="P31" s="54" t="s">
        <v>262</v>
      </c>
    </row>
    <row r="32" spans="2:16" ht="82.5" x14ac:dyDescent="0.25">
      <c r="B32" s="51" t="s">
        <v>305</v>
      </c>
      <c r="C32" s="54" t="s">
        <v>306</v>
      </c>
      <c r="D32" s="55">
        <v>21628.25</v>
      </c>
      <c r="E32" s="55">
        <v>4621.95</v>
      </c>
      <c r="F32" s="55">
        <v>0</v>
      </c>
      <c r="G32" s="55">
        <v>17595.377120000001</v>
      </c>
      <c r="H32" s="55">
        <v>17595.377120000001</v>
      </c>
      <c r="I32" s="55">
        <v>0</v>
      </c>
      <c r="J32" s="56">
        <v>0.87679044342755763</v>
      </c>
      <c r="K32" s="55">
        <v>3893.4460300000001</v>
      </c>
      <c r="L32" s="56">
        <v>0.18001669252019928</v>
      </c>
      <c r="M32" s="55">
        <v>569.46840999999995</v>
      </c>
      <c r="N32" s="55">
        <v>569.46840999999995</v>
      </c>
      <c r="O32" s="55">
        <v>17734.803970000001</v>
      </c>
      <c r="P32" s="54" t="s">
        <v>262</v>
      </c>
    </row>
    <row r="33" spans="2:16" ht="82.5" x14ac:dyDescent="0.25">
      <c r="B33" s="51" t="s">
        <v>307</v>
      </c>
      <c r="C33" s="54" t="s">
        <v>308</v>
      </c>
      <c r="D33" s="55">
        <v>22159.599999999999</v>
      </c>
      <c r="E33" s="55">
        <v>2407.1999999999998</v>
      </c>
      <c r="F33" s="55">
        <v>0</v>
      </c>
      <c r="G33" s="55">
        <v>18105.938750000001</v>
      </c>
      <c r="H33" s="55">
        <v>18105.938750000001</v>
      </c>
      <c r="I33" s="55">
        <v>0</v>
      </c>
      <c r="J33" s="56">
        <v>0.8208345588235294</v>
      </c>
      <c r="K33" s="55">
        <v>5247.9</v>
      </c>
      <c r="L33" s="56">
        <v>0.23682286683875159</v>
      </c>
      <c r="M33" s="55">
        <v>431.28705000000002</v>
      </c>
      <c r="N33" s="55">
        <v>431.28705000000002</v>
      </c>
      <c r="O33" s="55">
        <v>16911.7</v>
      </c>
      <c r="P33" s="54" t="s">
        <v>262</v>
      </c>
    </row>
    <row r="34" spans="2:16" ht="82.5" x14ac:dyDescent="0.25">
      <c r="B34" s="51" t="s">
        <v>309</v>
      </c>
      <c r="C34" s="54" t="s">
        <v>310</v>
      </c>
      <c r="D34" s="55">
        <v>22179.7</v>
      </c>
      <c r="E34" s="55">
        <v>4719.3999999999996</v>
      </c>
      <c r="F34" s="55">
        <v>0</v>
      </c>
      <c r="G34" s="55">
        <v>17728.828740000001</v>
      </c>
      <c r="H34" s="55">
        <v>17498.828740000001</v>
      </c>
      <c r="I34" s="55">
        <v>230</v>
      </c>
      <c r="J34" s="56">
        <v>0.74116523074967156</v>
      </c>
      <c r="K34" s="55">
        <v>4594</v>
      </c>
      <c r="L34" s="56">
        <v>0.20712633624440366</v>
      </c>
      <c r="M34" s="55">
        <v>991.54480999999998</v>
      </c>
      <c r="N34" s="55">
        <v>1221.5448100000001</v>
      </c>
      <c r="O34" s="55">
        <v>17585.7</v>
      </c>
      <c r="P34" s="54" t="s">
        <v>262</v>
      </c>
    </row>
    <row r="35" spans="2:16" ht="82.5" x14ac:dyDescent="0.25">
      <c r="B35" s="51" t="s">
        <v>311</v>
      </c>
      <c r="C35" s="54" t="s">
        <v>312</v>
      </c>
      <c r="D35" s="55">
        <v>24428.432000000001</v>
      </c>
      <c r="E35" s="55">
        <v>2689.1</v>
      </c>
      <c r="F35" s="55">
        <v>0</v>
      </c>
      <c r="G35" s="55">
        <v>19190.234899999999</v>
      </c>
      <c r="H35" s="55">
        <v>19190.234899999999</v>
      </c>
      <c r="I35" s="55">
        <v>0</v>
      </c>
      <c r="J35" s="56">
        <v>0.71688581681603514</v>
      </c>
      <c r="K35" s="55">
        <v>4848.8</v>
      </c>
      <c r="L35" s="56">
        <v>0.19849002179100156</v>
      </c>
      <c r="M35" s="55">
        <v>761.32235000000003</v>
      </c>
      <c r="N35" s="55">
        <v>761.32235000000003</v>
      </c>
      <c r="O35" s="55">
        <v>19579.632000000001</v>
      </c>
      <c r="P35" s="54" t="s">
        <v>262</v>
      </c>
    </row>
    <row r="36" spans="2:16" ht="99" x14ac:dyDescent="0.25">
      <c r="B36" s="51" t="s">
        <v>313</v>
      </c>
      <c r="C36" s="54" t="s">
        <v>314</v>
      </c>
      <c r="D36" s="55">
        <v>42917.599999999999</v>
      </c>
      <c r="E36" s="55">
        <v>5855.5</v>
      </c>
      <c r="F36" s="55">
        <v>0</v>
      </c>
      <c r="G36" s="55">
        <v>34434.082719999999</v>
      </c>
      <c r="H36" s="55">
        <v>34434.082719999999</v>
      </c>
      <c r="I36" s="55">
        <v>0</v>
      </c>
      <c r="J36" s="56">
        <v>0.80598901374775855</v>
      </c>
      <c r="K36" s="55">
        <v>7719.35743</v>
      </c>
      <c r="L36" s="56">
        <v>0.17986461102205156</v>
      </c>
      <c r="M36" s="55">
        <v>1136.03133</v>
      </c>
      <c r="N36" s="55">
        <v>1136.03133</v>
      </c>
      <c r="O36" s="55">
        <v>35198.242570000002</v>
      </c>
      <c r="P36" s="54" t="s">
        <v>262</v>
      </c>
    </row>
    <row r="37" spans="2:16" ht="82.5" x14ac:dyDescent="0.25">
      <c r="B37" s="51" t="s">
        <v>315</v>
      </c>
      <c r="C37" s="54" t="s">
        <v>316</v>
      </c>
      <c r="D37" s="55">
        <v>33980.840799999998</v>
      </c>
      <c r="E37" s="55">
        <v>3580.9</v>
      </c>
      <c r="F37" s="55">
        <v>0</v>
      </c>
      <c r="G37" s="55">
        <v>27017.811949999999</v>
      </c>
      <c r="H37" s="55">
        <v>26529.571950000001</v>
      </c>
      <c r="I37" s="55">
        <v>488.24</v>
      </c>
      <c r="J37" s="56">
        <v>0.76340339020916526</v>
      </c>
      <c r="K37" s="55">
        <v>6114.6438799999996</v>
      </c>
      <c r="L37" s="56">
        <v>0.17994386648608177</v>
      </c>
      <c r="M37" s="55">
        <v>358.98880000000003</v>
      </c>
      <c r="N37" s="55">
        <v>847.22879999999998</v>
      </c>
      <c r="O37" s="55">
        <v>27866.196919999998</v>
      </c>
      <c r="P37" s="54" t="s">
        <v>262</v>
      </c>
    </row>
    <row r="38" spans="2:16" ht="82.5" x14ac:dyDescent="0.25">
      <c r="B38" s="51" t="s">
        <v>317</v>
      </c>
      <c r="C38" s="54" t="s">
        <v>318</v>
      </c>
      <c r="D38" s="55">
        <v>32707.4</v>
      </c>
      <c r="E38" s="55">
        <v>3517.2</v>
      </c>
      <c r="F38" s="55">
        <v>0</v>
      </c>
      <c r="G38" s="55">
        <v>27665.990460000001</v>
      </c>
      <c r="H38" s="55">
        <v>27665.990460000001</v>
      </c>
      <c r="I38" s="55">
        <v>0</v>
      </c>
      <c r="J38" s="56">
        <v>0.99852279654270437</v>
      </c>
      <c r="K38" s="55">
        <v>9453.8432799999991</v>
      </c>
      <c r="L38" s="56">
        <v>0.28904294685606313</v>
      </c>
      <c r="M38" s="55">
        <v>5.1956199999999999</v>
      </c>
      <c r="N38" s="55">
        <v>5.1956199999999999</v>
      </c>
      <c r="O38" s="55">
        <v>23253.55672</v>
      </c>
      <c r="P38" s="54" t="s">
        <v>262</v>
      </c>
    </row>
    <row r="39" spans="2:16" ht="99" x14ac:dyDescent="0.25">
      <c r="B39" s="51" t="s">
        <v>319</v>
      </c>
      <c r="C39" s="54" t="s">
        <v>320</v>
      </c>
      <c r="D39" s="55">
        <v>121435.5</v>
      </c>
      <c r="E39" s="55">
        <v>14954.7</v>
      </c>
      <c r="F39" s="55">
        <v>0</v>
      </c>
      <c r="G39" s="55">
        <v>98884.34633</v>
      </c>
      <c r="H39" s="55">
        <v>96535.15122</v>
      </c>
      <c r="I39" s="55">
        <v>2349.1951100000001</v>
      </c>
      <c r="J39" s="56">
        <v>0.71284074237530681</v>
      </c>
      <c r="K39" s="55">
        <v>23829.48069</v>
      </c>
      <c r="L39" s="56">
        <v>0.19623158540953839</v>
      </c>
      <c r="M39" s="55">
        <v>1945.18544</v>
      </c>
      <c r="N39" s="55">
        <v>4294.3805499999999</v>
      </c>
      <c r="O39" s="55">
        <v>97606.019310000003</v>
      </c>
      <c r="P39" s="54" t="s">
        <v>262</v>
      </c>
    </row>
    <row r="40" spans="2:16" ht="82.5" x14ac:dyDescent="0.25">
      <c r="B40" s="51" t="s">
        <v>321</v>
      </c>
      <c r="C40" s="54" t="s">
        <v>322</v>
      </c>
      <c r="D40" s="55">
        <v>23471.46</v>
      </c>
      <c r="E40" s="55">
        <v>4036.6</v>
      </c>
      <c r="F40" s="55">
        <v>0</v>
      </c>
      <c r="G40" s="55">
        <v>18391.960500000001</v>
      </c>
      <c r="H40" s="55">
        <v>18391.960500000001</v>
      </c>
      <c r="I40" s="55">
        <v>0</v>
      </c>
      <c r="J40" s="56">
        <v>0.5788471931823812</v>
      </c>
      <c r="K40" s="55">
        <v>5919.7610199999999</v>
      </c>
      <c r="L40" s="56">
        <v>0.25221102649771254</v>
      </c>
      <c r="M40" s="55">
        <v>1700.0254199999999</v>
      </c>
      <c r="N40" s="55">
        <v>1700.0254199999999</v>
      </c>
      <c r="O40" s="55">
        <v>17551.698980000001</v>
      </c>
      <c r="P40" s="54" t="s">
        <v>262</v>
      </c>
    </row>
    <row r="41" spans="2:16" ht="82.5" x14ac:dyDescent="0.25">
      <c r="B41" s="51" t="s">
        <v>323</v>
      </c>
      <c r="C41" s="54" t="s">
        <v>324</v>
      </c>
      <c r="D41" s="55">
        <v>30486.398799999999</v>
      </c>
      <c r="E41" s="55">
        <v>3468.4</v>
      </c>
      <c r="F41" s="55">
        <v>0</v>
      </c>
      <c r="G41" s="55">
        <v>25322.769209999999</v>
      </c>
      <c r="H41" s="55">
        <v>25322.769209999999</v>
      </c>
      <c r="I41" s="55">
        <v>0</v>
      </c>
      <c r="J41" s="56">
        <v>0.88458865182793223</v>
      </c>
      <c r="K41" s="55">
        <v>7241.5</v>
      </c>
      <c r="L41" s="56">
        <v>0.23753215483096021</v>
      </c>
      <c r="M41" s="55">
        <v>400.29271999999997</v>
      </c>
      <c r="N41" s="55">
        <v>400.29271999999997</v>
      </c>
      <c r="O41" s="55">
        <v>23244.898799999999</v>
      </c>
      <c r="P41" s="54" t="s">
        <v>262</v>
      </c>
    </row>
    <row r="42" spans="2:16" ht="82.5" x14ac:dyDescent="0.25">
      <c r="B42" s="51" t="s">
        <v>325</v>
      </c>
      <c r="C42" s="54" t="s">
        <v>326</v>
      </c>
      <c r="D42" s="55">
        <v>40991.699999999997</v>
      </c>
      <c r="E42" s="55">
        <v>3237</v>
      </c>
      <c r="F42" s="55">
        <v>0</v>
      </c>
      <c r="G42" s="55">
        <v>32121.30343</v>
      </c>
      <c r="H42" s="55">
        <v>31845.003430000001</v>
      </c>
      <c r="I42" s="55">
        <v>276.3</v>
      </c>
      <c r="J42" s="56">
        <v>0.64677077540932959</v>
      </c>
      <c r="K42" s="55">
        <v>6923.4607699999997</v>
      </c>
      <c r="L42" s="56">
        <v>0.16889908859598407</v>
      </c>
      <c r="M42" s="55">
        <v>867.10299999999995</v>
      </c>
      <c r="N42" s="55">
        <v>1143.403</v>
      </c>
      <c r="O42" s="55">
        <v>34068.239229999999</v>
      </c>
      <c r="P42" s="54" t="s">
        <v>262</v>
      </c>
    </row>
    <row r="43" spans="2:16" ht="82.5" x14ac:dyDescent="0.25">
      <c r="B43" s="51" t="s">
        <v>327</v>
      </c>
      <c r="C43" s="54" t="s">
        <v>328</v>
      </c>
      <c r="D43" s="55">
        <v>26668.7</v>
      </c>
      <c r="E43" s="55">
        <v>2857.2</v>
      </c>
      <c r="F43" s="55">
        <v>0</v>
      </c>
      <c r="G43" s="55">
        <v>21525.659070000002</v>
      </c>
      <c r="H43" s="55">
        <v>21306.851070000001</v>
      </c>
      <c r="I43" s="55">
        <v>218.80799999999999</v>
      </c>
      <c r="J43" s="56">
        <v>0.77383247935041299</v>
      </c>
      <c r="K43" s="55">
        <v>5922.9590600000001</v>
      </c>
      <c r="L43" s="56">
        <v>0.22209403008020639</v>
      </c>
      <c r="M43" s="55">
        <v>427.39783999999997</v>
      </c>
      <c r="N43" s="55">
        <v>646.20583999999997</v>
      </c>
      <c r="O43" s="55">
        <v>20745.74094</v>
      </c>
      <c r="P43" s="54" t="s">
        <v>262</v>
      </c>
    </row>
    <row r="44" spans="2:16" ht="82.5" x14ac:dyDescent="0.25">
      <c r="B44" s="51" t="s">
        <v>329</v>
      </c>
      <c r="C44" s="54" t="s">
        <v>330</v>
      </c>
      <c r="D44" s="55">
        <v>19541.75</v>
      </c>
      <c r="E44" s="55">
        <v>3545.75</v>
      </c>
      <c r="F44" s="55">
        <v>0</v>
      </c>
      <c r="G44" s="55">
        <v>15675.44714</v>
      </c>
      <c r="H44" s="55">
        <v>15397.32756</v>
      </c>
      <c r="I44" s="55">
        <v>278.11957999999998</v>
      </c>
      <c r="J44" s="56">
        <v>0.76426229429598813</v>
      </c>
      <c r="K44" s="55">
        <v>3386.2859699999999</v>
      </c>
      <c r="L44" s="56">
        <v>0.17328468381797946</v>
      </c>
      <c r="M44" s="55">
        <v>557.74739</v>
      </c>
      <c r="N44" s="55">
        <v>835.86697000000004</v>
      </c>
      <c r="O44" s="55">
        <v>16155.464029999999</v>
      </c>
      <c r="P44" s="54" t="s">
        <v>262</v>
      </c>
    </row>
    <row r="45" spans="2:16" ht="82.5" x14ac:dyDescent="0.25">
      <c r="B45" s="51" t="s">
        <v>331</v>
      </c>
      <c r="C45" s="54" t="s">
        <v>332</v>
      </c>
      <c r="D45" s="55">
        <v>52585.5</v>
      </c>
      <c r="E45" s="55">
        <v>10022.4</v>
      </c>
      <c r="F45" s="55">
        <v>0</v>
      </c>
      <c r="G45" s="55">
        <v>43066.512289999999</v>
      </c>
      <c r="H45" s="55">
        <v>42969.609060000003</v>
      </c>
      <c r="I45" s="55">
        <v>96.903229999999994</v>
      </c>
      <c r="J45" s="56">
        <v>0.91573047673212005</v>
      </c>
      <c r="K45" s="55">
        <v>9780.3085200000005</v>
      </c>
      <c r="L45" s="56">
        <v>0.18598869498245715</v>
      </c>
      <c r="M45" s="55">
        <v>747.67963999999995</v>
      </c>
      <c r="N45" s="55">
        <v>844.58286999999996</v>
      </c>
      <c r="O45" s="55">
        <v>42805.191480000001</v>
      </c>
      <c r="P45" s="54" t="s">
        <v>262</v>
      </c>
    </row>
    <row r="46" spans="2:16" ht="82.5" x14ac:dyDescent="0.25">
      <c r="B46" s="51" t="s">
        <v>333</v>
      </c>
      <c r="C46" s="54" t="s">
        <v>334</v>
      </c>
      <c r="D46" s="55">
        <v>19944.5</v>
      </c>
      <c r="E46" s="55">
        <v>2926.5</v>
      </c>
      <c r="F46" s="55">
        <v>0</v>
      </c>
      <c r="G46" s="55">
        <v>15952.78491</v>
      </c>
      <c r="H46" s="55">
        <v>15952.78491</v>
      </c>
      <c r="I46" s="55">
        <v>0</v>
      </c>
      <c r="J46" s="56">
        <v>0.73634932513241069</v>
      </c>
      <c r="K46" s="55">
        <v>4381.9062599999997</v>
      </c>
      <c r="L46" s="56">
        <v>0.21970499435934718</v>
      </c>
      <c r="M46" s="55">
        <v>771.57370000000003</v>
      </c>
      <c r="N46" s="55">
        <v>771.57370000000003</v>
      </c>
      <c r="O46" s="55">
        <v>15562.59374</v>
      </c>
      <c r="P46" s="54" t="s">
        <v>262</v>
      </c>
    </row>
    <row r="47" spans="2:16" ht="82.5" x14ac:dyDescent="0.25">
      <c r="B47" s="51" t="s">
        <v>335</v>
      </c>
      <c r="C47" s="54" t="s">
        <v>336</v>
      </c>
      <c r="D47" s="55">
        <v>19025.7</v>
      </c>
      <c r="E47" s="55">
        <v>2620.1999999999998</v>
      </c>
      <c r="F47" s="55">
        <v>0</v>
      </c>
      <c r="G47" s="55">
        <v>15430.928970000001</v>
      </c>
      <c r="H47" s="55">
        <v>15430.928970000001</v>
      </c>
      <c r="I47" s="55">
        <v>0</v>
      </c>
      <c r="J47" s="56">
        <v>0.8242535073658499</v>
      </c>
      <c r="K47" s="55">
        <v>4052.4</v>
      </c>
      <c r="L47" s="56">
        <v>0.21299610526813731</v>
      </c>
      <c r="M47" s="55">
        <v>460.49095999999997</v>
      </c>
      <c r="N47" s="55">
        <v>460.49095999999997</v>
      </c>
      <c r="O47" s="55">
        <v>14973.3</v>
      </c>
      <c r="P47" s="54" t="s">
        <v>262</v>
      </c>
    </row>
    <row r="48" spans="2:16" ht="99" x14ac:dyDescent="0.25">
      <c r="B48" s="51" t="s">
        <v>337</v>
      </c>
      <c r="C48" s="54" t="s">
        <v>338</v>
      </c>
      <c r="D48" s="55">
        <v>43541.1</v>
      </c>
      <c r="E48" s="55">
        <v>2063.1</v>
      </c>
      <c r="F48" s="55">
        <v>0</v>
      </c>
      <c r="G48" s="55">
        <v>34495.598149999998</v>
      </c>
      <c r="H48" s="55">
        <v>34156.907399999996</v>
      </c>
      <c r="I48" s="55">
        <v>338.69074999999998</v>
      </c>
      <c r="J48" s="56">
        <v>0.59152480248170225</v>
      </c>
      <c r="K48" s="55">
        <v>8150.5815899999998</v>
      </c>
      <c r="L48" s="56">
        <v>0.18719282677745855</v>
      </c>
      <c r="M48" s="55">
        <v>504.03442999999999</v>
      </c>
      <c r="N48" s="55">
        <v>842.72518000000002</v>
      </c>
      <c r="O48" s="55">
        <v>35390.518409999997</v>
      </c>
      <c r="P48" s="54" t="s">
        <v>262</v>
      </c>
    </row>
    <row r="49" spans="2:16" ht="82.5" x14ac:dyDescent="0.25">
      <c r="B49" s="51" t="s">
        <v>339</v>
      </c>
      <c r="C49" s="54" t="s">
        <v>340</v>
      </c>
      <c r="D49" s="55">
        <v>50567.7</v>
      </c>
      <c r="E49" s="55">
        <v>3301.3</v>
      </c>
      <c r="F49" s="55">
        <v>0</v>
      </c>
      <c r="G49" s="55">
        <v>40521.471259999998</v>
      </c>
      <c r="H49" s="55">
        <v>40072.716780000002</v>
      </c>
      <c r="I49" s="55">
        <v>448.75448</v>
      </c>
      <c r="J49" s="56">
        <v>0.70009924878078333</v>
      </c>
      <c r="K49" s="55">
        <v>10590.8</v>
      </c>
      <c r="L49" s="56">
        <v>0.2094380404882959</v>
      </c>
      <c r="M49" s="55">
        <v>541.30786999999998</v>
      </c>
      <c r="N49" s="55">
        <v>990.06235000000004</v>
      </c>
      <c r="O49" s="55">
        <v>39976.9</v>
      </c>
      <c r="P49" s="54" t="s">
        <v>262</v>
      </c>
    </row>
    <row r="50" spans="2:16" ht="82.5" x14ac:dyDescent="0.25">
      <c r="B50" s="51" t="s">
        <v>341</v>
      </c>
      <c r="C50" s="54" t="s">
        <v>342</v>
      </c>
      <c r="D50" s="55">
        <v>80442.3</v>
      </c>
      <c r="E50" s="55">
        <v>13178.8</v>
      </c>
      <c r="F50" s="55">
        <v>0</v>
      </c>
      <c r="G50" s="55">
        <v>66245.619059999997</v>
      </c>
      <c r="H50" s="55">
        <v>66023.889120000007</v>
      </c>
      <c r="I50" s="55">
        <v>221.72994</v>
      </c>
      <c r="J50" s="56">
        <v>0.86628429674932472</v>
      </c>
      <c r="K50" s="55">
        <v>14541.77</v>
      </c>
      <c r="L50" s="56">
        <v>0.18077267805619679</v>
      </c>
      <c r="M50" s="55">
        <v>1540.4825699999999</v>
      </c>
      <c r="N50" s="55">
        <v>1762.2125100000001</v>
      </c>
      <c r="O50" s="55">
        <v>65900.53</v>
      </c>
      <c r="P50" s="54" t="s">
        <v>262</v>
      </c>
    </row>
    <row r="51" spans="2:16" ht="82.5" x14ac:dyDescent="0.25">
      <c r="B51" s="51" t="s">
        <v>343</v>
      </c>
      <c r="C51" s="54" t="s">
        <v>344</v>
      </c>
      <c r="D51" s="55">
        <v>39539</v>
      </c>
      <c r="E51" s="55">
        <v>7074.4</v>
      </c>
      <c r="F51" s="55">
        <v>0</v>
      </c>
      <c r="G51" s="55">
        <v>31336.21096</v>
      </c>
      <c r="H51" s="55">
        <v>28508.567169999998</v>
      </c>
      <c r="I51" s="55">
        <v>2827.6437900000001</v>
      </c>
      <c r="J51" s="56">
        <v>0.35230848128463194</v>
      </c>
      <c r="K51" s="55">
        <v>7596.5111800000004</v>
      </c>
      <c r="L51" s="56">
        <v>0.19212704367839348</v>
      </c>
      <c r="M51" s="55">
        <v>1754.38509</v>
      </c>
      <c r="N51" s="55">
        <v>4582.0288799999998</v>
      </c>
      <c r="O51" s="55">
        <v>31942.488819999999</v>
      </c>
      <c r="P51" s="54" t="s">
        <v>262</v>
      </c>
    </row>
    <row r="52" spans="2:16" ht="82.5" x14ac:dyDescent="0.25">
      <c r="B52" s="51" t="s">
        <v>345</v>
      </c>
      <c r="C52" s="54" t="s">
        <v>346</v>
      </c>
      <c r="D52" s="55">
        <v>34452.400000000001</v>
      </c>
      <c r="E52" s="55">
        <v>5892.9</v>
      </c>
      <c r="F52" s="55">
        <v>0</v>
      </c>
      <c r="G52" s="55">
        <v>28203.613359999999</v>
      </c>
      <c r="H52" s="55">
        <v>28203.613359999999</v>
      </c>
      <c r="I52" s="55">
        <v>0</v>
      </c>
      <c r="J52" s="56">
        <v>0.8766279845237489</v>
      </c>
      <c r="K52" s="55">
        <v>8298</v>
      </c>
      <c r="L52" s="56">
        <v>0.24085404790377449</v>
      </c>
      <c r="M52" s="55">
        <v>727.01895000000002</v>
      </c>
      <c r="N52" s="55">
        <v>727.01895000000002</v>
      </c>
      <c r="O52" s="55">
        <v>26154.400000000001</v>
      </c>
      <c r="P52" s="54" t="s">
        <v>262</v>
      </c>
    </row>
    <row r="53" spans="2:16" ht="82.5" x14ac:dyDescent="0.25">
      <c r="B53" s="51" t="s">
        <v>347</v>
      </c>
      <c r="C53" s="54" t="s">
        <v>348</v>
      </c>
      <c r="D53" s="55">
        <v>23758.1</v>
      </c>
      <c r="E53" s="55">
        <v>5089.8</v>
      </c>
      <c r="F53" s="55">
        <v>0</v>
      </c>
      <c r="G53" s="55">
        <v>19135.162079999998</v>
      </c>
      <c r="H53" s="55">
        <v>19135.162079999998</v>
      </c>
      <c r="I53" s="55">
        <v>0</v>
      </c>
      <c r="J53" s="56">
        <v>0.8127758497386931</v>
      </c>
      <c r="K53" s="55">
        <v>4409.5138800000004</v>
      </c>
      <c r="L53" s="56">
        <v>0.18560044279635157</v>
      </c>
      <c r="M53" s="55">
        <v>952.93348000000003</v>
      </c>
      <c r="N53" s="55">
        <v>952.93348000000003</v>
      </c>
      <c r="O53" s="55">
        <v>19348.58612</v>
      </c>
      <c r="P53" s="54" t="s">
        <v>262</v>
      </c>
    </row>
    <row r="54" spans="2:16" ht="82.5" x14ac:dyDescent="0.25">
      <c r="B54" s="51" t="s">
        <v>349</v>
      </c>
      <c r="C54" s="54" t="s">
        <v>350</v>
      </c>
      <c r="D54" s="55">
        <v>54422</v>
      </c>
      <c r="E54" s="55">
        <v>4230</v>
      </c>
      <c r="F54" s="55">
        <v>0</v>
      </c>
      <c r="G54" s="55">
        <v>44057.853819999997</v>
      </c>
      <c r="H54" s="55">
        <v>42996.454059999996</v>
      </c>
      <c r="I54" s="55">
        <v>1061.39976</v>
      </c>
      <c r="J54" s="56">
        <v>0.71696546099290781</v>
      </c>
      <c r="K54" s="55">
        <v>10340.687910000001</v>
      </c>
      <c r="L54" s="56">
        <v>0.19000933280658558</v>
      </c>
      <c r="M54" s="55">
        <v>135.83634000000001</v>
      </c>
      <c r="N54" s="55">
        <v>1197.2361000000001</v>
      </c>
      <c r="O54" s="55">
        <v>44081.312089999999</v>
      </c>
      <c r="P54" s="54" t="s">
        <v>262</v>
      </c>
    </row>
    <row r="55" spans="2:16" ht="82.5" x14ac:dyDescent="0.25">
      <c r="B55" s="51" t="s">
        <v>351</v>
      </c>
      <c r="C55" s="54" t="s">
        <v>352</v>
      </c>
      <c r="D55" s="55">
        <v>56232.55</v>
      </c>
      <c r="E55" s="55">
        <v>7285.35</v>
      </c>
      <c r="F55" s="55">
        <v>0</v>
      </c>
      <c r="G55" s="55">
        <v>44509.078880000001</v>
      </c>
      <c r="H55" s="55">
        <v>44361.828880000001</v>
      </c>
      <c r="I55" s="55">
        <v>147.25</v>
      </c>
      <c r="J55" s="56">
        <v>0.76051458474884526</v>
      </c>
      <c r="K55" s="55">
        <v>11483.1</v>
      </c>
      <c r="L55" s="56">
        <v>0.20420734965780496</v>
      </c>
      <c r="M55" s="55">
        <v>1597.48507</v>
      </c>
      <c r="N55" s="55">
        <v>1744.73507</v>
      </c>
      <c r="O55" s="55">
        <v>44749.45</v>
      </c>
      <c r="P55" s="54" t="s">
        <v>262</v>
      </c>
    </row>
    <row r="56" spans="2:16" ht="82.5" x14ac:dyDescent="0.25">
      <c r="B56" s="51" t="s">
        <v>353</v>
      </c>
      <c r="C56" s="54" t="s">
        <v>354</v>
      </c>
      <c r="D56" s="55">
        <v>20207.5</v>
      </c>
      <c r="E56" s="55">
        <v>2053.6</v>
      </c>
      <c r="F56" s="55">
        <v>0</v>
      </c>
      <c r="G56" s="55">
        <v>16333.592629999999</v>
      </c>
      <c r="H56" s="55">
        <v>16267.592629999999</v>
      </c>
      <c r="I56" s="55">
        <v>66</v>
      </c>
      <c r="J56" s="56">
        <v>0.81700257109466301</v>
      </c>
      <c r="K56" s="55">
        <v>3768.74197</v>
      </c>
      <c r="L56" s="56">
        <v>0.18650213880984784</v>
      </c>
      <c r="M56" s="55">
        <v>309.80351999999999</v>
      </c>
      <c r="N56" s="55">
        <v>375.80351999999999</v>
      </c>
      <c r="O56" s="55">
        <v>16438.758030000001</v>
      </c>
      <c r="P56" s="54" t="s">
        <v>262</v>
      </c>
    </row>
    <row r="57" spans="2:16" ht="82.5" x14ac:dyDescent="0.25">
      <c r="B57" s="51" t="s">
        <v>355</v>
      </c>
      <c r="C57" s="54" t="s">
        <v>356</v>
      </c>
      <c r="D57" s="55">
        <v>23865</v>
      </c>
      <c r="E57" s="55">
        <v>1896.7</v>
      </c>
      <c r="F57" s="55">
        <v>0</v>
      </c>
      <c r="G57" s="55">
        <v>19128.13048</v>
      </c>
      <c r="H57" s="55">
        <v>19046.710480000002</v>
      </c>
      <c r="I57" s="55">
        <v>81.42</v>
      </c>
      <c r="J57" s="56">
        <v>0.79069457478778937</v>
      </c>
      <c r="K57" s="55">
        <v>4483.5459099999998</v>
      </c>
      <c r="L57" s="56">
        <v>0.18787118835114183</v>
      </c>
      <c r="M57" s="55">
        <v>315.56959999999998</v>
      </c>
      <c r="N57" s="55">
        <v>396.9896</v>
      </c>
      <c r="O57" s="55">
        <v>19381.454089999999</v>
      </c>
      <c r="P57" s="54" t="s">
        <v>262</v>
      </c>
    </row>
    <row r="58" spans="2:16" ht="82.5" x14ac:dyDescent="0.25">
      <c r="B58" s="51" t="s">
        <v>357</v>
      </c>
      <c r="C58" s="54" t="s">
        <v>358</v>
      </c>
      <c r="D58" s="55">
        <v>21982</v>
      </c>
      <c r="E58" s="55">
        <v>5233.3</v>
      </c>
      <c r="F58" s="55">
        <v>0</v>
      </c>
      <c r="G58" s="55">
        <v>17578.317319999998</v>
      </c>
      <c r="H58" s="55">
        <v>15985.03938</v>
      </c>
      <c r="I58" s="55">
        <v>1593.2779399999999</v>
      </c>
      <c r="J58" s="56">
        <v>0.50993744482448933</v>
      </c>
      <c r="K58" s="55">
        <v>3987.9438700000001</v>
      </c>
      <c r="L58" s="56">
        <v>0.18141860931671366</v>
      </c>
      <c r="M58" s="55">
        <v>971.36643000000004</v>
      </c>
      <c r="N58" s="55">
        <v>2564.64437</v>
      </c>
      <c r="O58" s="55">
        <v>17994.056130000001</v>
      </c>
      <c r="P58" s="54" t="s">
        <v>262</v>
      </c>
    </row>
    <row r="59" spans="2:16" ht="82.5" x14ac:dyDescent="0.25">
      <c r="B59" s="51" t="s">
        <v>359</v>
      </c>
      <c r="C59" s="54" t="s">
        <v>360</v>
      </c>
      <c r="D59" s="55">
        <v>20152.5</v>
      </c>
      <c r="E59" s="55">
        <v>2214.1</v>
      </c>
      <c r="F59" s="55">
        <v>0</v>
      </c>
      <c r="G59" s="55">
        <v>16666.14688</v>
      </c>
      <c r="H59" s="55">
        <v>16549.746879999999</v>
      </c>
      <c r="I59" s="55">
        <v>116.4</v>
      </c>
      <c r="J59" s="56">
        <v>0.80872008039383947</v>
      </c>
      <c r="K59" s="55">
        <v>5352.5</v>
      </c>
      <c r="L59" s="56">
        <v>0.26559980151345985</v>
      </c>
      <c r="M59" s="55">
        <v>307.11286999999999</v>
      </c>
      <c r="N59" s="55">
        <v>423.51287000000002</v>
      </c>
      <c r="O59" s="55">
        <v>14800</v>
      </c>
      <c r="P59" s="54" t="s">
        <v>262</v>
      </c>
    </row>
    <row r="60" spans="2:16" ht="82.5" x14ac:dyDescent="0.25">
      <c r="B60" s="51" t="s">
        <v>361</v>
      </c>
      <c r="C60" s="54" t="s">
        <v>362</v>
      </c>
      <c r="D60" s="55">
        <v>27581.3</v>
      </c>
      <c r="E60" s="55">
        <v>2644.7</v>
      </c>
      <c r="F60" s="55">
        <v>0</v>
      </c>
      <c r="G60" s="55">
        <v>21909.557359999999</v>
      </c>
      <c r="H60" s="55">
        <v>21909.557359999999</v>
      </c>
      <c r="I60" s="55">
        <v>0</v>
      </c>
      <c r="J60" s="56">
        <v>0.84655535599500886</v>
      </c>
      <c r="K60" s="55">
        <v>4981.9032299999999</v>
      </c>
      <c r="L60" s="56">
        <v>0.18062612095876554</v>
      </c>
      <c r="M60" s="55">
        <v>405.81504999999999</v>
      </c>
      <c r="N60" s="55">
        <v>405.81504999999999</v>
      </c>
      <c r="O60" s="55">
        <v>22599.396769999999</v>
      </c>
      <c r="P60" s="54" t="s">
        <v>262</v>
      </c>
    </row>
    <row r="61" spans="2:16" ht="82.5" x14ac:dyDescent="0.25">
      <c r="B61" s="51" t="s">
        <v>363</v>
      </c>
      <c r="C61" s="54" t="s">
        <v>364</v>
      </c>
      <c r="D61" s="55">
        <v>20219</v>
      </c>
      <c r="E61" s="55">
        <v>2170.9</v>
      </c>
      <c r="F61" s="55">
        <v>0</v>
      </c>
      <c r="G61" s="55">
        <v>16696.167959999999</v>
      </c>
      <c r="H61" s="55">
        <v>16537.386989999999</v>
      </c>
      <c r="I61" s="55">
        <v>158.78097</v>
      </c>
      <c r="J61" s="56">
        <v>0.79648415403749595</v>
      </c>
      <c r="K61" s="55">
        <v>4523.7</v>
      </c>
      <c r="L61" s="56">
        <v>0.22373510064790544</v>
      </c>
      <c r="M61" s="55">
        <v>283.03158000000002</v>
      </c>
      <c r="N61" s="55">
        <v>441.81254999999999</v>
      </c>
      <c r="O61" s="55">
        <v>15695.3</v>
      </c>
      <c r="P61" s="54" t="s">
        <v>262</v>
      </c>
    </row>
    <row r="62" spans="2:16" ht="82.5" x14ac:dyDescent="0.25">
      <c r="B62" s="51" t="s">
        <v>365</v>
      </c>
      <c r="C62" s="54" t="s">
        <v>366</v>
      </c>
      <c r="D62" s="55">
        <v>58348.6</v>
      </c>
      <c r="E62" s="55">
        <v>15126.9</v>
      </c>
      <c r="F62" s="55">
        <v>0</v>
      </c>
      <c r="G62" s="55">
        <v>48605.894480000003</v>
      </c>
      <c r="H62" s="55">
        <v>48605.894480000003</v>
      </c>
      <c r="I62" s="55">
        <v>0</v>
      </c>
      <c r="J62" s="56">
        <v>0.90418712624529807</v>
      </c>
      <c r="K62" s="55">
        <v>10809.5</v>
      </c>
      <c r="L62" s="56">
        <v>0.18525722982213796</v>
      </c>
      <c r="M62" s="55">
        <v>1449.35176</v>
      </c>
      <c r="N62" s="55">
        <v>1449.35176</v>
      </c>
      <c r="O62" s="55">
        <v>47539.1</v>
      </c>
      <c r="P62" s="54" t="s">
        <v>262</v>
      </c>
    </row>
    <row r="63" spans="2:16" ht="82.5" x14ac:dyDescent="0.25">
      <c r="B63" s="51" t="s">
        <v>367</v>
      </c>
      <c r="C63" s="54" t="s">
        <v>368</v>
      </c>
      <c r="D63" s="55">
        <v>27074.400000000001</v>
      </c>
      <c r="E63" s="55">
        <v>2310.1</v>
      </c>
      <c r="F63" s="55">
        <v>0</v>
      </c>
      <c r="G63" s="55">
        <v>21982.057420000001</v>
      </c>
      <c r="H63" s="55">
        <v>21982.057420000001</v>
      </c>
      <c r="I63" s="55">
        <v>0</v>
      </c>
      <c r="J63" s="56">
        <v>0.83510396086749494</v>
      </c>
      <c r="K63" s="55">
        <v>5933.5999899999997</v>
      </c>
      <c r="L63" s="56">
        <v>0.21915905763377952</v>
      </c>
      <c r="M63" s="55">
        <v>380.92633999999998</v>
      </c>
      <c r="N63" s="55">
        <v>380.92633999999998</v>
      </c>
      <c r="O63" s="55">
        <v>21140.800009999999</v>
      </c>
      <c r="P63" s="54" t="s">
        <v>262</v>
      </c>
    </row>
    <row r="64" spans="2:16" ht="82.5" x14ac:dyDescent="0.25">
      <c r="B64" s="51" t="s">
        <v>369</v>
      </c>
      <c r="C64" s="54" t="s">
        <v>370</v>
      </c>
      <c r="D64" s="55">
        <v>25161.05</v>
      </c>
      <c r="E64" s="55">
        <v>2820.35</v>
      </c>
      <c r="F64" s="55">
        <v>0</v>
      </c>
      <c r="G64" s="55">
        <v>19550.642830000001</v>
      </c>
      <c r="H64" s="55">
        <v>19550.642830000001</v>
      </c>
      <c r="I64" s="55">
        <v>0</v>
      </c>
      <c r="J64" s="56">
        <v>0.66774882195472196</v>
      </c>
      <c r="K64" s="55">
        <v>3909.3461000000002</v>
      </c>
      <c r="L64" s="56">
        <v>0.15537293157479518</v>
      </c>
      <c r="M64" s="55">
        <v>937.06461000000002</v>
      </c>
      <c r="N64" s="55">
        <v>937.06461000000002</v>
      </c>
      <c r="O64" s="55">
        <v>21251.7039</v>
      </c>
      <c r="P64" s="54" t="s">
        <v>262</v>
      </c>
    </row>
    <row r="65" spans="2:16" ht="82.5" x14ac:dyDescent="0.25">
      <c r="B65" s="51" t="s">
        <v>371</v>
      </c>
      <c r="C65" s="54" t="s">
        <v>372</v>
      </c>
      <c r="D65" s="55">
        <v>15426.4</v>
      </c>
      <c r="E65" s="55">
        <v>1530</v>
      </c>
      <c r="F65" s="55">
        <v>0</v>
      </c>
      <c r="G65" s="55">
        <v>12457.657020000001</v>
      </c>
      <c r="H65" s="55">
        <v>12336.27202</v>
      </c>
      <c r="I65" s="55">
        <v>121.38500000000001</v>
      </c>
      <c r="J65" s="56">
        <v>0.88141045751633984</v>
      </c>
      <c r="K65" s="55">
        <v>3244</v>
      </c>
      <c r="L65" s="56">
        <v>0.21028885546854742</v>
      </c>
      <c r="M65" s="55">
        <v>60.057000000000002</v>
      </c>
      <c r="N65" s="55">
        <v>181.44200000000001</v>
      </c>
      <c r="O65" s="55">
        <v>12182.4</v>
      </c>
      <c r="P65" s="54" t="s">
        <v>262</v>
      </c>
    </row>
    <row r="66" spans="2:16" ht="82.5" x14ac:dyDescent="0.25">
      <c r="B66" s="51" t="s">
        <v>373</v>
      </c>
      <c r="C66" s="54" t="s">
        <v>374</v>
      </c>
      <c r="D66" s="55">
        <v>25259.1</v>
      </c>
      <c r="E66" s="55">
        <v>4391.3</v>
      </c>
      <c r="F66" s="55">
        <v>0</v>
      </c>
      <c r="G66" s="55">
        <v>19864.803370000001</v>
      </c>
      <c r="H66" s="55">
        <v>19864.803370000001</v>
      </c>
      <c r="I66" s="55">
        <v>0</v>
      </c>
      <c r="J66" s="56">
        <v>0.8166940974198984</v>
      </c>
      <c r="K66" s="55">
        <v>4826.1471300000003</v>
      </c>
      <c r="L66" s="56">
        <v>0.19106568048742828</v>
      </c>
      <c r="M66" s="55">
        <v>804.95120999999995</v>
      </c>
      <c r="N66" s="55">
        <v>804.95120999999995</v>
      </c>
      <c r="O66" s="55">
        <v>20432.952870000001</v>
      </c>
      <c r="P66" s="54" t="s">
        <v>262</v>
      </c>
    </row>
    <row r="67" spans="2:16" ht="82.5" x14ac:dyDescent="0.25">
      <c r="B67" s="51" t="s">
        <v>375</v>
      </c>
      <c r="C67" s="54" t="s">
        <v>376</v>
      </c>
      <c r="D67" s="55">
        <v>45663.9</v>
      </c>
      <c r="E67" s="55">
        <v>3943.3</v>
      </c>
      <c r="F67" s="55">
        <v>0</v>
      </c>
      <c r="G67" s="55">
        <v>35961.866280000002</v>
      </c>
      <c r="H67" s="55">
        <v>35961.866280000002</v>
      </c>
      <c r="I67" s="55">
        <v>0</v>
      </c>
      <c r="J67" s="56">
        <v>0.74368930844723957</v>
      </c>
      <c r="K67" s="55">
        <v>8282.2000000000007</v>
      </c>
      <c r="L67" s="56">
        <v>0.18137303208880537</v>
      </c>
      <c r="M67" s="55">
        <v>1010.70995</v>
      </c>
      <c r="N67" s="55">
        <v>1010.70995</v>
      </c>
      <c r="O67" s="55">
        <v>37381.699999999997</v>
      </c>
      <c r="P67" s="54" t="s">
        <v>262</v>
      </c>
    </row>
    <row r="68" spans="2:16" ht="82.5" x14ac:dyDescent="0.25">
      <c r="B68" s="51" t="s">
        <v>377</v>
      </c>
      <c r="C68" s="54" t="s">
        <v>378</v>
      </c>
      <c r="D68" s="55">
        <v>110497</v>
      </c>
      <c r="E68" s="55">
        <v>23603.5</v>
      </c>
      <c r="F68" s="55">
        <v>0</v>
      </c>
      <c r="G68" s="55">
        <v>89214.72133</v>
      </c>
      <c r="H68" s="55">
        <v>88399.826000000001</v>
      </c>
      <c r="I68" s="55">
        <v>814.89532999999994</v>
      </c>
      <c r="J68" s="56">
        <v>0.80436680449933273</v>
      </c>
      <c r="K68" s="55">
        <v>20000.900000000001</v>
      </c>
      <c r="L68" s="56">
        <v>0.18100853416834847</v>
      </c>
      <c r="M68" s="55">
        <v>3802.7328000000002</v>
      </c>
      <c r="N68" s="55">
        <v>4617.6281300000001</v>
      </c>
      <c r="O68" s="55">
        <v>90496.1</v>
      </c>
      <c r="P68" s="54" t="s">
        <v>262</v>
      </c>
    </row>
    <row r="69" spans="2:16" ht="82.5" x14ac:dyDescent="0.25">
      <c r="B69" s="51" t="s">
        <v>379</v>
      </c>
      <c r="C69" s="54" t="s">
        <v>380</v>
      </c>
      <c r="D69" s="55">
        <v>55863.199999999997</v>
      </c>
      <c r="E69" s="55">
        <v>4067.8</v>
      </c>
      <c r="F69" s="55">
        <v>0</v>
      </c>
      <c r="G69" s="55">
        <v>45925.915180000004</v>
      </c>
      <c r="H69" s="55">
        <v>45082.52319</v>
      </c>
      <c r="I69" s="55">
        <v>843.39198999999996</v>
      </c>
      <c r="J69" s="56">
        <v>0.68669080584099518</v>
      </c>
      <c r="K69" s="55">
        <v>12756.5</v>
      </c>
      <c r="L69" s="56">
        <v>0.2283524753325982</v>
      </c>
      <c r="M69" s="55">
        <v>431.08715000000001</v>
      </c>
      <c r="N69" s="55">
        <v>1274.4791399999999</v>
      </c>
      <c r="O69" s="55">
        <v>43106.7</v>
      </c>
      <c r="P69" s="54" t="s">
        <v>262</v>
      </c>
    </row>
    <row r="70" spans="2:16" ht="82.5" x14ac:dyDescent="0.25">
      <c r="B70" s="51" t="s">
        <v>381</v>
      </c>
      <c r="C70" s="54" t="s">
        <v>382</v>
      </c>
      <c r="D70" s="55">
        <v>61494.2</v>
      </c>
      <c r="E70" s="55">
        <v>12424.5</v>
      </c>
      <c r="F70" s="55">
        <v>0</v>
      </c>
      <c r="G70" s="55">
        <v>50107.548069999997</v>
      </c>
      <c r="H70" s="55">
        <v>49975.832670000003</v>
      </c>
      <c r="I70" s="55">
        <v>131.71539999999999</v>
      </c>
      <c r="J70" s="56">
        <v>0.84119912833514432</v>
      </c>
      <c r="K70" s="55">
        <v>12931.191210000001</v>
      </c>
      <c r="L70" s="56">
        <v>0.21028310328453739</v>
      </c>
      <c r="M70" s="55">
        <v>1841.30603</v>
      </c>
      <c r="N70" s="55">
        <v>1973.02143</v>
      </c>
      <c r="O70" s="55">
        <v>48563.00879</v>
      </c>
      <c r="P70" s="54" t="s">
        <v>262</v>
      </c>
    </row>
    <row r="71" spans="2:16" ht="82.5" x14ac:dyDescent="0.25">
      <c r="B71" s="51" t="s">
        <v>383</v>
      </c>
      <c r="C71" s="54" t="s">
        <v>384</v>
      </c>
      <c r="D71" s="55">
        <v>148913.1</v>
      </c>
      <c r="E71" s="55">
        <v>17826.599999999999</v>
      </c>
      <c r="F71" s="55">
        <v>0</v>
      </c>
      <c r="G71" s="55">
        <v>121827.65618000001</v>
      </c>
      <c r="H71" s="55">
        <v>118519.6171</v>
      </c>
      <c r="I71" s="55">
        <v>3308.03908</v>
      </c>
      <c r="J71" s="56">
        <v>0.69914039525203908</v>
      </c>
      <c r="K71" s="55">
        <v>30871.8</v>
      </c>
      <c r="L71" s="56">
        <v>0.20731419868366183</v>
      </c>
      <c r="M71" s="55">
        <v>2055.2647499999998</v>
      </c>
      <c r="N71" s="55">
        <v>5363.3038299999998</v>
      </c>
      <c r="O71" s="55">
        <v>118041.3</v>
      </c>
      <c r="P71" s="54" t="s">
        <v>262</v>
      </c>
    </row>
    <row r="72" spans="2:16" ht="99" x14ac:dyDescent="0.25">
      <c r="B72" s="51" t="s">
        <v>385</v>
      </c>
      <c r="C72" s="54" t="s">
        <v>386</v>
      </c>
      <c r="D72" s="55">
        <v>237558.05799999999</v>
      </c>
      <c r="E72" s="55">
        <v>26119.8</v>
      </c>
      <c r="F72" s="55">
        <v>0</v>
      </c>
      <c r="G72" s="55">
        <v>190699.84825000001</v>
      </c>
      <c r="H72" s="55">
        <v>186098.04824999999</v>
      </c>
      <c r="I72" s="55">
        <v>4601.8</v>
      </c>
      <c r="J72" s="56">
        <v>0.63460951883245664</v>
      </c>
      <c r="K72" s="55">
        <v>48880.841189999999</v>
      </c>
      <c r="L72" s="56">
        <v>0.20576376824060416</v>
      </c>
      <c r="M72" s="55">
        <v>4942.1262900000002</v>
      </c>
      <c r="N72" s="55">
        <v>9543.9262899999994</v>
      </c>
      <c r="O72" s="55">
        <v>188677.21681000001</v>
      </c>
      <c r="P72" s="54" t="s">
        <v>262</v>
      </c>
    </row>
    <row r="73" spans="2:16" ht="82.5" x14ac:dyDescent="0.25">
      <c r="B73" s="51" t="s">
        <v>387</v>
      </c>
      <c r="C73" s="54" t="s">
        <v>388</v>
      </c>
      <c r="D73" s="55">
        <v>21926.400000000001</v>
      </c>
      <c r="E73" s="55">
        <v>8229.9</v>
      </c>
      <c r="F73" s="55">
        <v>0</v>
      </c>
      <c r="G73" s="55">
        <v>18428.823329999999</v>
      </c>
      <c r="H73" s="55">
        <v>16956.623329999999</v>
      </c>
      <c r="I73" s="55">
        <v>1472.2</v>
      </c>
      <c r="J73" s="56">
        <v>0.76128672280343623</v>
      </c>
      <c r="K73" s="55">
        <v>5264.1749200000004</v>
      </c>
      <c r="L73" s="56">
        <v>0.24008386784880326</v>
      </c>
      <c r="M73" s="55">
        <v>492.38639999999998</v>
      </c>
      <c r="N73" s="55">
        <v>1964.5863999999999</v>
      </c>
      <c r="O73" s="55">
        <v>16662.22508</v>
      </c>
      <c r="P73" s="54" t="s">
        <v>262</v>
      </c>
    </row>
    <row r="74" spans="2:16" ht="99" x14ac:dyDescent="0.25">
      <c r="B74" s="51" t="s">
        <v>389</v>
      </c>
      <c r="C74" s="54" t="s">
        <v>390</v>
      </c>
      <c r="D74" s="55">
        <v>22819.200000000001</v>
      </c>
      <c r="E74" s="55">
        <v>4944.3</v>
      </c>
      <c r="F74" s="55">
        <v>0</v>
      </c>
      <c r="G74" s="55">
        <v>18634.318670000001</v>
      </c>
      <c r="H74" s="55">
        <v>18603.11867</v>
      </c>
      <c r="I74" s="55">
        <v>31.2</v>
      </c>
      <c r="J74" s="56">
        <v>0.85260143801953769</v>
      </c>
      <c r="K74" s="55">
        <v>4384.60448</v>
      </c>
      <c r="L74" s="56">
        <v>0.19214540737624455</v>
      </c>
      <c r="M74" s="55">
        <v>697.58271000000002</v>
      </c>
      <c r="N74" s="55">
        <v>728.78270999999995</v>
      </c>
      <c r="O74" s="55">
        <v>18434.595519999999</v>
      </c>
      <c r="P74" s="54" t="s">
        <v>262</v>
      </c>
    </row>
  </sheetData>
  <autoFilter ref="B5:P74">
    <filterColumn colId="2" showButton="0"/>
    <filterColumn colId="3" showButton="0"/>
    <filterColumn colId="5" showButton="0"/>
    <filterColumn colId="6" showButton="0"/>
  </autoFilter>
  <mergeCells count="15">
    <mergeCell ref="P5:P7"/>
    <mergeCell ref="E6:E7"/>
    <mergeCell ref="G6:G7"/>
    <mergeCell ref="H6:I6"/>
    <mergeCell ref="O5:O7"/>
    <mergeCell ref="M5:M7"/>
    <mergeCell ref="N5:N7"/>
    <mergeCell ref="K5:K7"/>
    <mergeCell ref="L5:L7"/>
    <mergeCell ref="D6:D7"/>
    <mergeCell ref="D5:F5"/>
    <mergeCell ref="G5:I5"/>
    <mergeCell ref="B5:B7"/>
    <mergeCell ref="J5:J7"/>
    <mergeCell ref="C5:C7"/>
  </mergeCells>
  <pageMargins left="0.7" right="0.7" top="0.75" bottom="0.75" header="0.3" footer="0.3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59" t="s">
        <v>100</v>
      </c>
      <c r="C3" s="59" t="s">
        <v>101</v>
      </c>
      <c r="D3" s="74" t="s">
        <v>102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  <c r="Z3" s="62" t="s">
        <v>103</v>
      </c>
      <c r="AA3" s="65" t="s">
        <v>104</v>
      </c>
    </row>
    <row r="4" spans="2:27" ht="51" x14ac:dyDescent="0.25">
      <c r="B4" s="60"/>
      <c r="C4" s="60"/>
      <c r="D4" s="68" t="s">
        <v>105</v>
      </c>
      <c r="E4" s="68"/>
      <c r="F4" s="69" t="s">
        <v>106</v>
      </c>
      <c r="G4" s="69"/>
      <c r="H4" s="69" t="s">
        <v>107</v>
      </c>
      <c r="I4" s="69"/>
      <c r="J4" s="69" t="s">
        <v>108</v>
      </c>
      <c r="K4" s="69"/>
      <c r="L4" s="69" t="s">
        <v>109</v>
      </c>
      <c r="M4" s="69"/>
      <c r="N4" s="70" t="s">
        <v>110</v>
      </c>
      <c r="O4" s="71"/>
      <c r="P4" s="72"/>
      <c r="Q4" s="69" t="s">
        <v>111</v>
      </c>
      <c r="R4" s="73"/>
      <c r="S4" s="70" t="s">
        <v>112</v>
      </c>
      <c r="T4" s="72"/>
      <c r="U4" s="70" t="s">
        <v>113</v>
      </c>
      <c r="V4" s="72"/>
      <c r="W4" s="70" t="s">
        <v>114</v>
      </c>
      <c r="X4" s="72"/>
      <c r="Y4" s="4" t="s">
        <v>115</v>
      </c>
      <c r="Z4" s="63"/>
      <c r="AA4" s="66"/>
    </row>
    <row r="5" spans="2:27" ht="89.25" x14ac:dyDescent="0.25">
      <c r="B5" s="61"/>
      <c r="C5" s="61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64"/>
      <c r="AA5" s="67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59" t="s">
        <v>100</v>
      </c>
      <c r="C3" s="59" t="s">
        <v>101</v>
      </c>
      <c r="D3" s="74" t="s">
        <v>102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  <c r="Z3" s="62" t="s">
        <v>103</v>
      </c>
      <c r="AA3" s="65" t="s">
        <v>104</v>
      </c>
    </row>
    <row r="4" spans="2:27" ht="51" x14ac:dyDescent="0.25">
      <c r="B4" s="60"/>
      <c r="C4" s="60"/>
      <c r="D4" s="68" t="s">
        <v>105</v>
      </c>
      <c r="E4" s="68"/>
      <c r="F4" s="69" t="s">
        <v>106</v>
      </c>
      <c r="G4" s="69"/>
      <c r="H4" s="69" t="s">
        <v>107</v>
      </c>
      <c r="I4" s="69"/>
      <c r="J4" s="69" t="s">
        <v>108</v>
      </c>
      <c r="K4" s="69"/>
      <c r="L4" s="69" t="s">
        <v>109</v>
      </c>
      <c r="M4" s="69"/>
      <c r="N4" s="70" t="s">
        <v>110</v>
      </c>
      <c r="O4" s="71"/>
      <c r="P4" s="72"/>
      <c r="Q4" s="69" t="s">
        <v>111</v>
      </c>
      <c r="R4" s="73"/>
      <c r="S4" s="70" t="s">
        <v>112</v>
      </c>
      <c r="T4" s="72"/>
      <c r="U4" s="70" t="s">
        <v>113</v>
      </c>
      <c r="V4" s="72"/>
      <c r="W4" s="70" t="s">
        <v>114</v>
      </c>
      <c r="X4" s="72"/>
      <c r="Y4" s="4" t="s">
        <v>115</v>
      </c>
      <c r="Z4" s="63"/>
      <c r="AA4" s="66"/>
    </row>
    <row r="5" spans="2:27" ht="89.25" x14ac:dyDescent="0.25">
      <c r="B5" s="61"/>
      <c r="C5" s="61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64"/>
      <c r="AA5" s="67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73"/>
  <sheetViews>
    <sheetView topLeftCell="G25" zoomScale="115" zoomScaleNormal="115" workbookViewId="0">
      <selection activeCell="S34" sqref="S34"/>
    </sheetView>
  </sheetViews>
  <sheetFormatPr defaultRowHeight="15" x14ac:dyDescent="0.25"/>
  <cols>
    <col min="3" max="3" width="36.85546875" customWidth="1"/>
    <col min="4" max="4" width="13.7109375" customWidth="1"/>
    <col min="5" max="5" width="13.42578125" customWidth="1"/>
    <col min="6" max="6" width="13.140625" customWidth="1"/>
    <col min="7" max="7" width="13.7109375" customWidth="1"/>
    <col min="8" max="8" width="15.42578125" customWidth="1"/>
    <col min="9" max="9" width="12" customWidth="1"/>
    <col min="10" max="10" width="16.140625" customWidth="1"/>
    <col min="11" max="11" width="11.7109375" customWidth="1"/>
    <col min="12" max="12" width="14.140625" customWidth="1"/>
    <col min="13" max="13" width="11.5703125" customWidth="1"/>
    <col min="16" max="16" width="13.42578125" customWidth="1"/>
    <col min="19" max="19" width="13.7109375" customWidth="1"/>
    <col min="23" max="23" width="14.42578125" customWidth="1"/>
  </cols>
  <sheetData>
    <row r="3" spans="2:25" x14ac:dyDescent="0.25">
      <c r="B3" s="59" t="s">
        <v>100</v>
      </c>
      <c r="C3" s="59" t="s">
        <v>101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62" t="s">
        <v>103</v>
      </c>
      <c r="Y3" s="65" t="s">
        <v>104</v>
      </c>
    </row>
    <row r="4" spans="2:25" ht="38.25" x14ac:dyDescent="0.25">
      <c r="B4" s="60"/>
      <c r="C4" s="60"/>
      <c r="D4" s="69"/>
      <c r="E4" s="69"/>
      <c r="F4" s="30"/>
      <c r="G4" s="31"/>
      <c r="H4" s="78" t="s">
        <v>214</v>
      </c>
      <c r="I4" s="79"/>
      <c r="J4" s="80" t="s">
        <v>215</v>
      </c>
      <c r="K4" s="81"/>
      <c r="L4" s="81"/>
      <c r="M4" s="81"/>
      <c r="N4" s="82"/>
      <c r="O4" s="69"/>
      <c r="P4" s="73"/>
      <c r="Q4" s="70" t="s">
        <v>112</v>
      </c>
      <c r="R4" s="72"/>
      <c r="S4" s="70" t="s">
        <v>113</v>
      </c>
      <c r="T4" s="72"/>
      <c r="U4" s="70" t="s">
        <v>114</v>
      </c>
      <c r="V4" s="72"/>
      <c r="W4" s="4" t="s">
        <v>115</v>
      </c>
      <c r="X4" s="63"/>
      <c r="Y4" s="66"/>
    </row>
    <row r="5" spans="2:25" x14ac:dyDescent="0.25">
      <c r="B5" s="61"/>
      <c r="C5" s="61"/>
      <c r="D5" s="6" t="s">
        <v>193</v>
      </c>
      <c r="E5" s="6" t="s">
        <v>99</v>
      </c>
      <c r="F5" s="7"/>
      <c r="G5" s="7"/>
      <c r="H5" s="6"/>
      <c r="I5" s="6"/>
      <c r="J5" s="8"/>
      <c r="K5" s="8"/>
      <c r="L5" s="6"/>
      <c r="M5" s="6"/>
      <c r="N5" s="8"/>
      <c r="O5" s="8"/>
      <c r="P5" s="8"/>
      <c r="Q5" s="8"/>
      <c r="R5" s="8" t="s">
        <v>117</v>
      </c>
      <c r="S5" s="37" t="s">
        <v>223</v>
      </c>
      <c r="T5" s="8" t="s">
        <v>117</v>
      </c>
      <c r="U5" s="8" t="s">
        <v>119</v>
      </c>
      <c r="V5" s="8" t="s">
        <v>117</v>
      </c>
      <c r="W5" s="9" t="s">
        <v>119</v>
      </c>
      <c r="X5" s="64"/>
      <c r="Y5" s="67"/>
    </row>
    <row r="6" spans="2:25" x14ac:dyDescent="0.25">
      <c r="B6" s="10">
        <v>1</v>
      </c>
      <c r="C6" s="10">
        <v>2</v>
      </c>
      <c r="D6" s="10">
        <v>5</v>
      </c>
      <c r="E6" s="10">
        <v>6</v>
      </c>
      <c r="F6" s="20" t="s">
        <v>212</v>
      </c>
      <c r="G6" s="20">
        <v>208</v>
      </c>
      <c r="H6" s="10" t="s">
        <v>211</v>
      </c>
      <c r="I6" s="20" t="s">
        <v>213</v>
      </c>
      <c r="J6" s="39" t="s">
        <v>217</v>
      </c>
      <c r="K6" s="39" t="s">
        <v>218</v>
      </c>
      <c r="L6" s="39" t="s">
        <v>219</v>
      </c>
      <c r="M6" s="39" t="s">
        <v>220</v>
      </c>
      <c r="N6" s="39" t="s">
        <v>221</v>
      </c>
      <c r="O6" s="39" t="s">
        <v>222</v>
      </c>
      <c r="P6" s="39" t="s">
        <v>211</v>
      </c>
      <c r="Q6" s="10">
        <v>18</v>
      </c>
      <c r="R6" s="10">
        <v>19</v>
      </c>
      <c r="S6" s="10">
        <v>20</v>
      </c>
      <c r="T6" s="10">
        <v>21</v>
      </c>
      <c r="U6" s="10">
        <v>22</v>
      </c>
      <c r="V6" s="10">
        <v>23</v>
      </c>
      <c r="W6" s="10">
        <v>24</v>
      </c>
      <c r="X6" s="10">
        <v>25</v>
      </c>
      <c r="Y6" s="10">
        <v>26</v>
      </c>
    </row>
    <row r="7" spans="2:25" ht="32.25" x14ac:dyDescent="0.25">
      <c r="B7" s="10">
        <v>1</v>
      </c>
      <c r="C7" s="11" t="s">
        <v>123</v>
      </c>
      <c r="D7" s="1">
        <v>9365783.620000001</v>
      </c>
      <c r="E7" s="1">
        <v>99.990216618446198</v>
      </c>
      <c r="F7" s="1"/>
      <c r="G7" s="1"/>
      <c r="H7" s="15">
        <f>SUM(F7:G7)</f>
        <v>0</v>
      </c>
      <c r="I7" s="29">
        <f t="shared" ref="I7:I70" si="0">SUM(H7/D7)</f>
        <v>0</v>
      </c>
      <c r="J7" s="15">
        <v>5214434.25</v>
      </c>
      <c r="K7" s="14"/>
      <c r="L7" s="14">
        <v>5174179.2</v>
      </c>
      <c r="M7" s="14">
        <v>17022.259999999998</v>
      </c>
      <c r="N7" s="14"/>
      <c r="O7" s="14"/>
      <c r="P7" s="38">
        <f>SUM(J7-O7-N7-M7-L7-K7)</f>
        <v>23232.790000000037</v>
      </c>
      <c r="Q7" s="16">
        <f t="shared" ref="Q7:Q38" si="1">I7</f>
        <v>0</v>
      </c>
      <c r="R7" s="14">
        <v>0</v>
      </c>
      <c r="S7" s="16">
        <f>SUM(P7/D7)</f>
        <v>2.4806028990876938E-3</v>
      </c>
      <c r="T7" s="14">
        <v>0</v>
      </c>
      <c r="U7" s="17">
        <v>0</v>
      </c>
      <c r="V7" s="18">
        <v>0</v>
      </c>
      <c r="W7" s="19" t="e">
        <f>#REF!+E7+G7+I7+K7+N7+P7-R7-T7-V7</f>
        <v>#REF!</v>
      </c>
      <c r="X7" s="15" t="e">
        <f t="shared" ref="X7:X70" si="2">ROUND(W7/64,2)</f>
        <v>#REF!</v>
      </c>
      <c r="Y7" s="20" t="s">
        <v>124</v>
      </c>
    </row>
    <row r="8" spans="2:25" ht="21.75" x14ac:dyDescent="0.25">
      <c r="B8" s="10">
        <v>2</v>
      </c>
      <c r="C8" s="11" t="s">
        <v>125</v>
      </c>
      <c r="D8" s="1">
        <v>3463703.89</v>
      </c>
      <c r="E8" s="1">
        <v>99.987006062738516</v>
      </c>
      <c r="F8" s="1"/>
      <c r="G8" s="1"/>
      <c r="H8" s="15">
        <f t="shared" ref="H8:H70" si="3">SUM(F8:G8)</f>
        <v>0</v>
      </c>
      <c r="I8" s="29">
        <f t="shared" si="0"/>
        <v>0</v>
      </c>
      <c r="J8" s="15">
        <v>43222.04</v>
      </c>
      <c r="K8" s="14"/>
      <c r="L8" s="14"/>
      <c r="M8" s="14"/>
      <c r="N8" s="14"/>
      <c r="O8" s="14"/>
      <c r="P8" s="38">
        <f t="shared" ref="P8:P70" si="4">SUM(J8-O8-N8-M8-L8-K8)</f>
        <v>43222.04</v>
      </c>
      <c r="Q8" s="16">
        <f t="shared" si="1"/>
        <v>0</v>
      </c>
      <c r="R8" s="14">
        <v>0</v>
      </c>
      <c r="S8" s="16">
        <f t="shared" ref="S8:S70" si="5">SUM(P8/D8)</f>
        <v>1.2478560919940531E-2</v>
      </c>
      <c r="T8" s="14">
        <v>0</v>
      </c>
      <c r="U8" s="17">
        <v>0</v>
      </c>
      <c r="V8" s="18">
        <v>0</v>
      </c>
      <c r="W8" s="19" t="e">
        <f>#REF!+E8+G8+I8+K8+N8+P8-R8-T8-V8</f>
        <v>#REF!</v>
      </c>
      <c r="X8" s="15" t="e">
        <f t="shared" si="2"/>
        <v>#REF!</v>
      </c>
      <c r="Y8" s="20" t="s">
        <v>126</v>
      </c>
    </row>
    <row r="9" spans="2:25" ht="32.25" x14ac:dyDescent="0.25">
      <c r="B9" s="10">
        <v>3</v>
      </c>
      <c r="C9" s="11" t="s">
        <v>127</v>
      </c>
      <c r="D9" s="1">
        <v>9929911.4800000004</v>
      </c>
      <c r="E9" s="1">
        <v>99.999108559919435</v>
      </c>
      <c r="F9" s="1"/>
      <c r="G9" s="1"/>
      <c r="H9" s="15">
        <f t="shared" si="3"/>
        <v>0</v>
      </c>
      <c r="I9" s="29">
        <f t="shared" si="0"/>
        <v>0</v>
      </c>
      <c r="J9" s="15">
        <v>8427.73</v>
      </c>
      <c r="K9" s="14"/>
      <c r="L9" s="14"/>
      <c r="M9" s="14"/>
      <c r="N9" s="14"/>
      <c r="O9" s="14"/>
      <c r="P9" s="38">
        <f t="shared" si="4"/>
        <v>8427.73</v>
      </c>
      <c r="Q9" s="16">
        <f t="shared" si="1"/>
        <v>0</v>
      </c>
      <c r="R9" s="14">
        <v>0</v>
      </c>
      <c r="S9" s="16">
        <f t="shared" si="5"/>
        <v>8.487215638300936E-4</v>
      </c>
      <c r="T9" s="14">
        <v>0</v>
      </c>
      <c r="U9" s="17">
        <v>0</v>
      </c>
      <c r="V9" s="18">
        <v>0</v>
      </c>
      <c r="W9" s="19" t="e">
        <f>#REF!+E9+G9+I9+K9+N9+P9-R9-T9-V9</f>
        <v>#REF!</v>
      </c>
      <c r="X9" s="15" t="e">
        <f t="shared" si="2"/>
        <v>#REF!</v>
      </c>
      <c r="Y9" s="20" t="s">
        <v>126</v>
      </c>
    </row>
    <row r="10" spans="2:25" ht="21.75" x14ac:dyDescent="0.25">
      <c r="B10" s="10">
        <v>4</v>
      </c>
      <c r="C10" s="11" t="s">
        <v>128</v>
      </c>
      <c r="D10" s="1">
        <v>4443288.9000000004</v>
      </c>
      <c r="E10" s="1">
        <v>99.908460300043174</v>
      </c>
      <c r="F10" s="1"/>
      <c r="G10" s="1"/>
      <c r="H10" s="15">
        <f t="shared" si="3"/>
        <v>0</v>
      </c>
      <c r="I10" s="29">
        <f t="shared" si="0"/>
        <v>0</v>
      </c>
      <c r="J10" s="15">
        <v>5462058.4800000004</v>
      </c>
      <c r="K10" s="14"/>
      <c r="L10" s="14">
        <v>5460138.4800000004</v>
      </c>
      <c r="M10" s="14"/>
      <c r="N10" s="14"/>
      <c r="O10" s="14"/>
      <c r="P10" s="38">
        <f t="shared" si="4"/>
        <v>1920</v>
      </c>
      <c r="Q10" s="16">
        <f t="shared" si="1"/>
        <v>0</v>
      </c>
      <c r="R10" s="14">
        <v>0</v>
      </c>
      <c r="S10" s="16">
        <f t="shared" si="5"/>
        <v>4.3211234813023293E-4</v>
      </c>
      <c r="T10" s="14">
        <v>0</v>
      </c>
      <c r="U10" s="17">
        <v>0</v>
      </c>
      <c r="V10" s="18">
        <v>0</v>
      </c>
      <c r="W10" s="19" t="e">
        <f>#REF!+E10+G10+I10+K10+N10+P10-R10-T10-V10</f>
        <v>#REF!</v>
      </c>
      <c r="X10" s="15" t="e">
        <f t="shared" si="2"/>
        <v>#REF!</v>
      </c>
      <c r="Y10" s="20" t="s">
        <v>124</v>
      </c>
    </row>
    <row r="11" spans="2:25" ht="21.75" x14ac:dyDescent="0.25">
      <c r="B11" s="10">
        <v>5</v>
      </c>
      <c r="C11" s="11" t="s">
        <v>129</v>
      </c>
      <c r="D11" s="1">
        <v>2600018.86</v>
      </c>
      <c r="E11" s="1">
        <v>99.754818247464044</v>
      </c>
      <c r="F11" s="1"/>
      <c r="G11" s="1"/>
      <c r="H11" s="15">
        <f t="shared" si="3"/>
        <v>0</v>
      </c>
      <c r="I11" s="29">
        <f t="shared" si="0"/>
        <v>0</v>
      </c>
      <c r="J11" s="15"/>
      <c r="K11" s="14"/>
      <c r="L11" s="14"/>
      <c r="M11" s="14"/>
      <c r="N11" s="14"/>
      <c r="O11" s="14"/>
      <c r="P11" s="38">
        <f t="shared" si="4"/>
        <v>0</v>
      </c>
      <c r="Q11" s="16">
        <f t="shared" si="1"/>
        <v>0</v>
      </c>
      <c r="R11" s="14">
        <v>0</v>
      </c>
      <c r="S11" s="16">
        <f t="shared" si="5"/>
        <v>0</v>
      </c>
      <c r="T11" s="14">
        <v>0</v>
      </c>
      <c r="U11" s="17">
        <v>0</v>
      </c>
      <c r="V11" s="18">
        <v>0</v>
      </c>
      <c r="W11" s="19" t="e">
        <f>#REF!+E11+G11+I11+K11+N11+P11-R11-T11-V11</f>
        <v>#REF!</v>
      </c>
      <c r="X11" s="15" t="e">
        <f t="shared" si="2"/>
        <v>#REF!</v>
      </c>
      <c r="Y11" s="20" t="s">
        <v>124</v>
      </c>
    </row>
    <row r="12" spans="2:25" ht="21.75" x14ac:dyDescent="0.25">
      <c r="B12" s="10">
        <v>6</v>
      </c>
      <c r="C12" s="11" t="s">
        <v>130</v>
      </c>
      <c r="D12" s="1">
        <v>4686840</v>
      </c>
      <c r="E12" s="1">
        <v>99.994452859977386</v>
      </c>
      <c r="F12" s="1"/>
      <c r="G12" s="1"/>
      <c r="H12" s="15">
        <f t="shared" si="3"/>
        <v>0</v>
      </c>
      <c r="I12" s="29">
        <f t="shared" si="0"/>
        <v>0</v>
      </c>
      <c r="J12" s="15">
        <v>2326690.6800000002</v>
      </c>
      <c r="K12" s="14"/>
      <c r="L12" s="14">
        <v>2326690.6800000002</v>
      </c>
      <c r="M12" s="14"/>
      <c r="N12" s="14"/>
      <c r="O12" s="14"/>
      <c r="P12" s="38">
        <f t="shared" si="4"/>
        <v>0</v>
      </c>
      <c r="Q12" s="16">
        <f t="shared" si="1"/>
        <v>0</v>
      </c>
      <c r="R12" s="14">
        <v>0</v>
      </c>
      <c r="S12" s="16">
        <f t="shared" si="5"/>
        <v>0</v>
      </c>
      <c r="T12" s="14">
        <v>0</v>
      </c>
      <c r="U12" s="17">
        <v>0</v>
      </c>
      <c r="V12" s="18">
        <v>0</v>
      </c>
      <c r="W12" s="19" t="e">
        <f>#REF!+E12+G12+I12+K12+N12+P12-R12-T12-V12</f>
        <v>#REF!</v>
      </c>
      <c r="X12" s="15" t="e">
        <f t="shared" si="2"/>
        <v>#REF!</v>
      </c>
      <c r="Y12" s="20" t="s">
        <v>124</v>
      </c>
    </row>
    <row r="13" spans="2:25" ht="21.75" x14ac:dyDescent="0.25">
      <c r="B13" s="10">
        <v>7</v>
      </c>
      <c r="C13" s="11" t="s">
        <v>131</v>
      </c>
      <c r="D13" s="1">
        <v>2293532.7600000002</v>
      </c>
      <c r="E13" s="1">
        <v>99.989158513724846</v>
      </c>
      <c r="F13" s="1"/>
      <c r="G13" s="1"/>
      <c r="H13" s="15">
        <f t="shared" si="3"/>
        <v>0</v>
      </c>
      <c r="I13" s="29">
        <f t="shared" si="0"/>
        <v>0</v>
      </c>
      <c r="J13" s="15"/>
      <c r="K13" s="14"/>
      <c r="L13" s="14"/>
      <c r="M13" s="14"/>
      <c r="N13" s="14"/>
      <c r="O13" s="14"/>
      <c r="P13" s="38">
        <f t="shared" si="4"/>
        <v>0</v>
      </c>
      <c r="Q13" s="16">
        <f t="shared" si="1"/>
        <v>0</v>
      </c>
      <c r="R13" s="14">
        <v>0</v>
      </c>
      <c r="S13" s="16">
        <f t="shared" si="5"/>
        <v>0</v>
      </c>
      <c r="T13" s="14">
        <v>0</v>
      </c>
      <c r="U13" s="17">
        <v>0</v>
      </c>
      <c r="V13" s="18">
        <v>0</v>
      </c>
      <c r="W13" s="19" t="e">
        <f>#REF!+E13+G13+I13+K13+N13+P13-R13-T13-V13</f>
        <v>#REF!</v>
      </c>
      <c r="X13" s="15" t="e">
        <f t="shared" si="2"/>
        <v>#REF!</v>
      </c>
      <c r="Y13" s="20" t="s">
        <v>132</v>
      </c>
    </row>
    <row r="14" spans="2:25" ht="32.25" x14ac:dyDescent="0.25">
      <c r="B14" s="10">
        <v>8</v>
      </c>
      <c r="C14" s="11" t="s">
        <v>133</v>
      </c>
      <c r="D14" s="1">
        <v>6461032.2799999993</v>
      </c>
      <c r="E14" s="1">
        <v>99.977206208354488</v>
      </c>
      <c r="F14" s="1">
        <v>1782.12</v>
      </c>
      <c r="G14" s="1"/>
      <c r="H14" s="15">
        <f t="shared" si="3"/>
        <v>1782.12</v>
      </c>
      <c r="I14" s="29">
        <f t="shared" si="0"/>
        <v>2.7582589325803524E-4</v>
      </c>
      <c r="J14" s="15"/>
      <c r="K14" s="14"/>
      <c r="L14" s="14"/>
      <c r="M14" s="14"/>
      <c r="N14" s="14"/>
      <c r="O14" s="14"/>
      <c r="P14" s="38">
        <f t="shared" si="4"/>
        <v>0</v>
      </c>
      <c r="Q14" s="16">
        <f t="shared" si="1"/>
        <v>2.7582589325803524E-4</v>
      </c>
      <c r="R14" s="14">
        <v>0</v>
      </c>
      <c r="S14" s="16">
        <f t="shared" si="5"/>
        <v>0</v>
      </c>
      <c r="T14" s="14">
        <v>0</v>
      </c>
      <c r="U14" s="17">
        <v>0</v>
      </c>
      <c r="V14" s="18">
        <v>0</v>
      </c>
      <c r="W14" s="19" t="e">
        <f>#REF!+E14+G14+I14+K14+N14+P14-R14-T14-V14</f>
        <v>#REF!</v>
      </c>
      <c r="X14" s="15" t="e">
        <f t="shared" si="2"/>
        <v>#REF!</v>
      </c>
      <c r="Y14" s="20" t="s">
        <v>126</v>
      </c>
    </row>
    <row r="15" spans="2:25" ht="21.75" x14ac:dyDescent="0.25">
      <c r="B15" s="10">
        <v>9</v>
      </c>
      <c r="C15" s="11" t="s">
        <v>134</v>
      </c>
      <c r="D15" s="1">
        <v>3537937.5300000003</v>
      </c>
      <c r="E15" s="1">
        <v>99.860829424711085</v>
      </c>
      <c r="F15" s="1"/>
      <c r="G15" s="1"/>
      <c r="H15" s="15">
        <f t="shared" si="3"/>
        <v>0</v>
      </c>
      <c r="I15" s="29">
        <f t="shared" si="0"/>
        <v>0</v>
      </c>
      <c r="J15" s="15">
        <v>42021.51</v>
      </c>
      <c r="K15" s="14"/>
      <c r="L15" s="14"/>
      <c r="M15" s="14"/>
      <c r="N15" s="14"/>
      <c r="O15" s="14"/>
      <c r="P15" s="38">
        <f t="shared" si="4"/>
        <v>42021.51</v>
      </c>
      <c r="Q15" s="16">
        <f t="shared" si="1"/>
        <v>0</v>
      </c>
      <c r="R15" s="14">
        <v>0</v>
      </c>
      <c r="S15" s="16">
        <f t="shared" si="5"/>
        <v>1.1877403047305925E-2</v>
      </c>
      <c r="T15" s="14">
        <v>0</v>
      </c>
      <c r="U15" s="17">
        <v>0</v>
      </c>
      <c r="V15" s="18">
        <v>0</v>
      </c>
      <c r="W15" s="19" t="e">
        <f>#REF!+E15+G15+I15+K15+N15+P15-R15-T15-V15</f>
        <v>#REF!</v>
      </c>
      <c r="X15" s="15" t="e">
        <f t="shared" si="2"/>
        <v>#REF!</v>
      </c>
      <c r="Y15" s="20" t="s">
        <v>124</v>
      </c>
    </row>
    <row r="16" spans="2:25" ht="21.75" x14ac:dyDescent="0.25">
      <c r="B16" s="10">
        <v>10</v>
      </c>
      <c r="C16" s="11" t="s">
        <v>135</v>
      </c>
      <c r="D16" s="1">
        <v>3539926.82</v>
      </c>
      <c r="E16" s="1">
        <v>99.993695747355332</v>
      </c>
      <c r="F16" s="1"/>
      <c r="G16" s="1"/>
      <c r="H16" s="15">
        <f t="shared" si="3"/>
        <v>0</v>
      </c>
      <c r="I16" s="29">
        <f t="shared" si="0"/>
        <v>0</v>
      </c>
      <c r="J16" s="15"/>
      <c r="K16" s="14"/>
      <c r="L16" s="14"/>
      <c r="M16" s="14"/>
      <c r="N16" s="14"/>
      <c r="O16" s="14"/>
      <c r="P16" s="38">
        <f t="shared" si="4"/>
        <v>0</v>
      </c>
      <c r="Q16" s="16">
        <f t="shared" si="1"/>
        <v>0</v>
      </c>
      <c r="R16" s="14">
        <v>0</v>
      </c>
      <c r="S16" s="16">
        <f t="shared" si="5"/>
        <v>0</v>
      </c>
      <c r="T16" s="14">
        <v>0</v>
      </c>
      <c r="U16" s="17">
        <v>0</v>
      </c>
      <c r="V16" s="18">
        <v>0</v>
      </c>
      <c r="W16" s="19" t="e">
        <f>#REF!+E16+G16+I16+K16+N16+P16-R16-T16-V16</f>
        <v>#REF!</v>
      </c>
      <c r="X16" s="15" t="e">
        <f t="shared" si="2"/>
        <v>#REF!</v>
      </c>
      <c r="Y16" s="20" t="s">
        <v>124</v>
      </c>
    </row>
    <row r="17" spans="2:25" ht="21" x14ac:dyDescent="0.25">
      <c r="B17" s="10">
        <v>11</v>
      </c>
      <c r="C17" s="11" t="s">
        <v>136</v>
      </c>
      <c r="D17" s="1">
        <v>5409148.54</v>
      </c>
      <c r="E17" s="1">
        <v>99.903009382387708</v>
      </c>
      <c r="F17" s="1"/>
      <c r="G17" s="1"/>
      <c r="H17" s="15">
        <f t="shared" si="3"/>
        <v>0</v>
      </c>
      <c r="I17" s="29">
        <f t="shared" si="0"/>
        <v>0</v>
      </c>
      <c r="J17" s="15"/>
      <c r="K17" s="14"/>
      <c r="L17" s="14"/>
      <c r="M17" s="14"/>
      <c r="N17" s="14"/>
      <c r="O17" s="14"/>
      <c r="P17" s="38">
        <f t="shared" si="4"/>
        <v>0</v>
      </c>
      <c r="Q17" s="16">
        <f t="shared" si="1"/>
        <v>0</v>
      </c>
      <c r="R17" s="14">
        <v>0</v>
      </c>
      <c r="S17" s="16">
        <f t="shared" si="5"/>
        <v>0</v>
      </c>
      <c r="T17" s="14">
        <v>0</v>
      </c>
      <c r="U17" s="17">
        <v>0</v>
      </c>
      <c r="V17" s="18">
        <v>0</v>
      </c>
      <c r="W17" s="19" t="e">
        <f>#REF!+E17+G17+I17+K17+N17+P17-R17-T17-V17</f>
        <v>#REF!</v>
      </c>
      <c r="X17" s="15" t="e">
        <f t="shared" si="2"/>
        <v>#REF!</v>
      </c>
      <c r="Y17" s="20" t="s">
        <v>126</v>
      </c>
    </row>
    <row r="18" spans="2:25" ht="21.75" x14ac:dyDescent="0.25">
      <c r="B18" s="10">
        <v>12</v>
      </c>
      <c r="C18" s="11" t="s">
        <v>137</v>
      </c>
      <c r="D18" s="1">
        <v>2290818</v>
      </c>
      <c r="E18" s="1">
        <v>99.935348776338174</v>
      </c>
      <c r="F18" s="1"/>
      <c r="G18" s="1"/>
      <c r="H18" s="15">
        <f t="shared" si="3"/>
        <v>0</v>
      </c>
      <c r="I18" s="29">
        <f t="shared" si="0"/>
        <v>0</v>
      </c>
      <c r="J18" s="15"/>
      <c r="K18" s="14"/>
      <c r="L18" s="14"/>
      <c r="M18" s="14"/>
      <c r="N18" s="14"/>
      <c r="O18" s="14"/>
      <c r="P18" s="38">
        <f t="shared" si="4"/>
        <v>0</v>
      </c>
      <c r="Q18" s="16">
        <f t="shared" si="1"/>
        <v>0</v>
      </c>
      <c r="R18" s="14">
        <v>0</v>
      </c>
      <c r="S18" s="16">
        <f t="shared" si="5"/>
        <v>0</v>
      </c>
      <c r="T18" s="14">
        <v>0</v>
      </c>
      <c r="U18" s="17">
        <v>0</v>
      </c>
      <c r="V18" s="18">
        <v>0</v>
      </c>
      <c r="W18" s="19" t="e">
        <f>#REF!+E18+G18+I18+K18+N18+P18-R18-T18-V18</f>
        <v>#REF!</v>
      </c>
      <c r="X18" s="15" t="e">
        <f t="shared" si="2"/>
        <v>#REF!</v>
      </c>
      <c r="Y18" s="20" t="s">
        <v>126</v>
      </c>
    </row>
    <row r="19" spans="2:25" ht="21" x14ac:dyDescent="0.25">
      <c r="B19" s="10">
        <v>13</v>
      </c>
      <c r="C19" s="11" t="s">
        <v>138</v>
      </c>
      <c r="D19" s="1">
        <v>7599189.4500000011</v>
      </c>
      <c r="E19" s="1">
        <v>99.990650534875471</v>
      </c>
      <c r="F19" s="1"/>
      <c r="G19" s="1"/>
      <c r="H19" s="15">
        <f t="shared" si="3"/>
        <v>0</v>
      </c>
      <c r="I19" s="29">
        <f t="shared" si="0"/>
        <v>0</v>
      </c>
      <c r="J19" s="15">
        <v>64415.23</v>
      </c>
      <c r="K19" s="14"/>
      <c r="L19" s="21"/>
      <c r="M19" s="14"/>
      <c r="N19" s="14"/>
      <c r="O19" s="14"/>
      <c r="P19" s="38">
        <f t="shared" si="4"/>
        <v>64415.23</v>
      </c>
      <c r="Q19" s="16">
        <f t="shared" si="1"/>
        <v>0</v>
      </c>
      <c r="R19" s="14">
        <v>0</v>
      </c>
      <c r="S19" s="16">
        <f t="shared" si="5"/>
        <v>8.4765921976060216E-3</v>
      </c>
      <c r="T19" s="14">
        <v>0</v>
      </c>
      <c r="U19" s="17">
        <v>0</v>
      </c>
      <c r="V19" s="18">
        <v>0</v>
      </c>
      <c r="W19" s="19" t="e">
        <f>#REF!+E19+G19+I19+K19+N19+P19-R19-T19-V19</f>
        <v>#REF!</v>
      </c>
      <c r="X19" s="15" t="e">
        <f t="shared" si="2"/>
        <v>#REF!</v>
      </c>
      <c r="Y19" s="20" t="s">
        <v>126</v>
      </c>
    </row>
    <row r="20" spans="2:25" ht="21.75" x14ac:dyDescent="0.25">
      <c r="B20" s="10">
        <v>14</v>
      </c>
      <c r="C20" s="25" t="s">
        <v>196</v>
      </c>
      <c r="D20" s="1">
        <v>2344271.15</v>
      </c>
      <c r="E20" s="1">
        <v>99.994503924245009</v>
      </c>
      <c r="F20" s="1"/>
      <c r="G20" s="1"/>
      <c r="H20" s="15">
        <f t="shared" si="3"/>
        <v>0</v>
      </c>
      <c r="I20" s="29">
        <f t="shared" si="0"/>
        <v>0</v>
      </c>
      <c r="J20" s="26"/>
      <c r="K20" s="27"/>
      <c r="L20" s="14"/>
      <c r="M20" s="14"/>
      <c r="N20" s="14"/>
      <c r="O20" s="14"/>
      <c r="P20" s="38">
        <f t="shared" si="4"/>
        <v>0</v>
      </c>
      <c r="Q20" s="16">
        <f t="shared" si="1"/>
        <v>0</v>
      </c>
      <c r="R20" s="14">
        <v>0</v>
      </c>
      <c r="S20" s="16">
        <f t="shared" si="5"/>
        <v>0</v>
      </c>
      <c r="T20" s="14">
        <v>0</v>
      </c>
      <c r="U20" s="17">
        <v>0</v>
      </c>
      <c r="V20" s="18">
        <v>0</v>
      </c>
      <c r="W20" s="19" t="e">
        <f>#REF!+E20+G20+I20+K20+N20+P20-R20-T20-V20</f>
        <v>#REF!</v>
      </c>
      <c r="X20" s="15" t="e">
        <f t="shared" si="2"/>
        <v>#REF!</v>
      </c>
      <c r="Y20" s="20" t="s">
        <v>124</v>
      </c>
    </row>
    <row r="21" spans="2:25" ht="21.75" x14ac:dyDescent="0.25">
      <c r="B21" s="10">
        <v>15</v>
      </c>
      <c r="C21" s="23" t="s">
        <v>140</v>
      </c>
      <c r="D21" s="1">
        <v>13727155.949999999</v>
      </c>
      <c r="E21" s="1">
        <v>99.993851617132862</v>
      </c>
      <c r="F21" s="1"/>
      <c r="G21" s="1"/>
      <c r="H21" s="15">
        <f t="shared" si="3"/>
        <v>0</v>
      </c>
      <c r="I21" s="29">
        <f t="shared" si="0"/>
        <v>0</v>
      </c>
      <c r="J21" s="15"/>
      <c r="K21" s="14"/>
      <c r="L21" s="14"/>
      <c r="M21" s="14"/>
      <c r="N21" s="14"/>
      <c r="O21" s="14"/>
      <c r="P21" s="38">
        <f t="shared" si="4"/>
        <v>0</v>
      </c>
      <c r="Q21" s="16">
        <f t="shared" si="1"/>
        <v>0</v>
      </c>
      <c r="R21" s="14">
        <v>0</v>
      </c>
      <c r="S21" s="16">
        <f t="shared" si="5"/>
        <v>0</v>
      </c>
      <c r="T21" s="14">
        <v>0</v>
      </c>
      <c r="U21" s="17">
        <v>0</v>
      </c>
      <c r="V21" s="18">
        <v>0</v>
      </c>
      <c r="W21" s="19" t="e">
        <f>#REF!+E21+G21+I21+K21+N21+P21-R21-T21-V21</f>
        <v>#REF!</v>
      </c>
      <c r="X21" s="15" t="e">
        <f t="shared" si="2"/>
        <v>#REF!</v>
      </c>
      <c r="Y21" s="20" t="s">
        <v>126</v>
      </c>
    </row>
    <row r="22" spans="2:25" ht="21.75" x14ac:dyDescent="0.25">
      <c r="B22" s="10">
        <v>16</v>
      </c>
      <c r="C22" s="11" t="s">
        <v>141</v>
      </c>
      <c r="D22" s="1">
        <v>4267035.33</v>
      </c>
      <c r="E22" s="1">
        <v>99.483244661009053</v>
      </c>
      <c r="F22" s="1"/>
      <c r="G22" s="1"/>
      <c r="H22" s="15">
        <f t="shared" si="3"/>
        <v>0</v>
      </c>
      <c r="I22" s="29">
        <f t="shared" si="0"/>
        <v>0</v>
      </c>
      <c r="J22" s="15">
        <v>846464.24</v>
      </c>
      <c r="K22" s="14"/>
      <c r="L22" s="14">
        <v>745903.05</v>
      </c>
      <c r="M22" s="14">
        <v>11352.09</v>
      </c>
      <c r="N22" s="14"/>
      <c r="O22" s="14"/>
      <c r="P22" s="38">
        <f t="shared" si="4"/>
        <v>89209.099999999977</v>
      </c>
      <c r="Q22" s="16">
        <f t="shared" si="1"/>
        <v>0</v>
      </c>
      <c r="R22" s="14">
        <v>0</v>
      </c>
      <c r="S22" s="16">
        <f t="shared" si="5"/>
        <v>2.0906576369968788E-2</v>
      </c>
      <c r="T22" s="14">
        <v>0</v>
      </c>
      <c r="U22" s="17">
        <v>0</v>
      </c>
      <c r="V22" s="18">
        <v>0</v>
      </c>
      <c r="W22" s="19" t="e">
        <f>#REF!+E22+G22+I22+K22+N22+P22-R22-T22-V22</f>
        <v>#REF!</v>
      </c>
      <c r="X22" s="15" t="e">
        <f t="shared" si="2"/>
        <v>#REF!</v>
      </c>
      <c r="Y22" s="20" t="s">
        <v>124</v>
      </c>
    </row>
    <row r="23" spans="2:25" ht="21.75" x14ac:dyDescent="0.25">
      <c r="B23" s="10">
        <v>17</v>
      </c>
      <c r="C23" s="11" t="s">
        <v>142</v>
      </c>
      <c r="D23" s="1">
        <v>1792362.6500000001</v>
      </c>
      <c r="E23" s="1">
        <v>99.992337517433754</v>
      </c>
      <c r="F23" s="1"/>
      <c r="G23" s="1"/>
      <c r="H23" s="15">
        <f t="shared" si="3"/>
        <v>0</v>
      </c>
      <c r="I23" s="29">
        <f t="shared" si="0"/>
        <v>0</v>
      </c>
      <c r="J23" s="15"/>
      <c r="K23" s="14"/>
      <c r="L23" s="14"/>
      <c r="M23" s="14"/>
      <c r="N23" s="14"/>
      <c r="O23" s="14"/>
      <c r="P23" s="38">
        <f t="shared" si="4"/>
        <v>0</v>
      </c>
      <c r="Q23" s="16">
        <f t="shared" si="1"/>
        <v>0</v>
      </c>
      <c r="R23" s="14">
        <v>0</v>
      </c>
      <c r="S23" s="16">
        <f t="shared" si="5"/>
        <v>0</v>
      </c>
      <c r="T23" s="14">
        <v>0</v>
      </c>
      <c r="U23" s="17">
        <v>0</v>
      </c>
      <c r="V23" s="18">
        <v>0</v>
      </c>
      <c r="W23" s="19" t="e">
        <f>#REF!+E23+G23+I23+K23+N23+P23-R23-T23-V23</f>
        <v>#REF!</v>
      </c>
      <c r="X23" s="15" t="e">
        <f t="shared" si="2"/>
        <v>#REF!</v>
      </c>
      <c r="Y23" s="20" t="s">
        <v>124</v>
      </c>
    </row>
    <row r="24" spans="2:25" ht="21.75" x14ac:dyDescent="0.25">
      <c r="B24" s="10">
        <v>18</v>
      </c>
      <c r="C24" s="11" t="s">
        <v>143</v>
      </c>
      <c r="D24" s="1">
        <v>5771786.9399999995</v>
      </c>
      <c r="E24" s="1">
        <v>99.94609326568424</v>
      </c>
      <c r="F24" s="1"/>
      <c r="G24" s="1">
        <v>113600</v>
      </c>
      <c r="H24" s="15">
        <f t="shared" si="3"/>
        <v>113600</v>
      </c>
      <c r="I24" s="29">
        <f t="shared" si="0"/>
        <v>1.9681946194638988E-2</v>
      </c>
      <c r="J24" s="15"/>
      <c r="K24" s="14"/>
      <c r="L24" s="14"/>
      <c r="M24" s="14"/>
      <c r="N24" s="14"/>
      <c r="O24" s="14"/>
      <c r="P24" s="38">
        <f t="shared" si="4"/>
        <v>0</v>
      </c>
      <c r="Q24" s="16">
        <v>1.9E-2</v>
      </c>
      <c r="R24" s="14">
        <v>0</v>
      </c>
      <c r="S24" s="16">
        <f t="shared" si="5"/>
        <v>0</v>
      </c>
      <c r="T24" s="14">
        <v>0</v>
      </c>
      <c r="U24" s="17">
        <v>0</v>
      </c>
      <c r="V24" s="18">
        <v>0</v>
      </c>
      <c r="W24" s="19" t="e">
        <f>#REF!+E24+G24+I24+K24+N24+P24-R24-T24-V24</f>
        <v>#REF!</v>
      </c>
      <c r="X24" s="15" t="e">
        <f t="shared" si="2"/>
        <v>#REF!</v>
      </c>
      <c r="Y24" s="20" t="s">
        <v>126</v>
      </c>
    </row>
    <row r="25" spans="2:25" ht="21.75" x14ac:dyDescent="0.25">
      <c r="B25" s="10">
        <v>19</v>
      </c>
      <c r="C25" s="11" t="s">
        <v>144</v>
      </c>
      <c r="D25" s="1">
        <v>3417041.25</v>
      </c>
      <c r="E25" s="1">
        <v>99.995225629464841</v>
      </c>
      <c r="F25" s="1">
        <v>59310.14</v>
      </c>
      <c r="G25" s="1"/>
      <c r="H25" s="15">
        <f t="shared" si="3"/>
        <v>59310.14</v>
      </c>
      <c r="I25" s="29">
        <f t="shared" si="0"/>
        <v>1.7357162428167938E-2</v>
      </c>
      <c r="J25" s="15"/>
      <c r="K25" s="14"/>
      <c r="L25" s="14"/>
      <c r="M25" s="14"/>
      <c r="N25" s="14"/>
      <c r="O25" s="14"/>
      <c r="P25" s="38">
        <f t="shared" si="4"/>
        <v>0</v>
      </c>
      <c r="Q25" s="16">
        <f t="shared" si="1"/>
        <v>1.7357162428167938E-2</v>
      </c>
      <c r="R25" s="14">
        <v>0</v>
      </c>
      <c r="S25" s="16">
        <f t="shared" si="5"/>
        <v>0</v>
      </c>
      <c r="T25" s="14">
        <v>0</v>
      </c>
      <c r="U25" s="17">
        <v>0</v>
      </c>
      <c r="V25" s="18">
        <v>0</v>
      </c>
      <c r="W25" s="19" t="e">
        <f>#REF!+E25+G25+I25+K25+N25+P25-R25-T25-V25</f>
        <v>#REF!</v>
      </c>
      <c r="X25" s="15" t="e">
        <f t="shared" si="2"/>
        <v>#REF!</v>
      </c>
      <c r="Y25" s="20" t="s">
        <v>126</v>
      </c>
    </row>
    <row r="26" spans="2:25" ht="21.75" x14ac:dyDescent="0.25">
      <c r="B26" s="10">
        <v>20</v>
      </c>
      <c r="C26" s="11" t="s">
        <v>145</v>
      </c>
      <c r="D26" s="1">
        <v>2877235.4099999997</v>
      </c>
      <c r="E26" s="1">
        <v>99.989067435839502</v>
      </c>
      <c r="F26" s="1"/>
      <c r="G26" s="1"/>
      <c r="H26" s="15">
        <f t="shared" si="3"/>
        <v>0</v>
      </c>
      <c r="I26" s="29">
        <f t="shared" si="0"/>
        <v>0</v>
      </c>
      <c r="J26" s="15">
        <v>489.29</v>
      </c>
      <c r="K26" s="14"/>
      <c r="L26" s="14"/>
      <c r="M26" s="14"/>
      <c r="N26" s="14"/>
      <c r="O26" s="14"/>
      <c r="P26" s="38">
        <f t="shared" si="4"/>
        <v>489.29</v>
      </c>
      <c r="Q26" s="16">
        <f t="shared" si="1"/>
        <v>0</v>
      </c>
      <c r="R26" s="14">
        <v>0</v>
      </c>
      <c r="S26" s="16">
        <f t="shared" si="5"/>
        <v>1.7005560208922915E-4</v>
      </c>
      <c r="T26" s="14">
        <v>0</v>
      </c>
      <c r="U26" s="17">
        <v>0</v>
      </c>
      <c r="V26" s="18">
        <v>0</v>
      </c>
      <c r="W26" s="19" t="e">
        <f>#REF!+E26+G26+I26+K26+N26+P26-R26-T26-V26</f>
        <v>#REF!</v>
      </c>
      <c r="X26" s="15" t="e">
        <f t="shared" si="2"/>
        <v>#REF!</v>
      </c>
      <c r="Y26" s="20" t="s">
        <v>124</v>
      </c>
    </row>
    <row r="27" spans="2:25" ht="21.75" x14ac:dyDescent="0.25">
      <c r="B27" s="10">
        <v>21</v>
      </c>
      <c r="C27" s="11" t="s">
        <v>146</v>
      </c>
      <c r="D27" s="1">
        <v>13092393.6</v>
      </c>
      <c r="E27" s="1">
        <v>95.500784874390916</v>
      </c>
      <c r="F27" s="1"/>
      <c r="G27" s="1"/>
      <c r="H27" s="15">
        <f t="shared" si="3"/>
        <v>0</v>
      </c>
      <c r="I27" s="29">
        <f t="shared" si="0"/>
        <v>0</v>
      </c>
      <c r="J27" s="15"/>
      <c r="K27" s="14"/>
      <c r="L27" s="14"/>
      <c r="M27" s="14"/>
      <c r="N27" s="14"/>
      <c r="O27" s="14"/>
      <c r="P27" s="38">
        <f t="shared" si="4"/>
        <v>0</v>
      </c>
      <c r="Q27" s="16">
        <f t="shared" si="1"/>
        <v>0</v>
      </c>
      <c r="R27" s="14">
        <v>0</v>
      </c>
      <c r="S27" s="16">
        <f t="shared" si="5"/>
        <v>0</v>
      </c>
      <c r="T27" s="14">
        <v>0</v>
      </c>
      <c r="U27" s="17">
        <v>0</v>
      </c>
      <c r="V27" s="18">
        <v>0</v>
      </c>
      <c r="W27" s="19" t="e">
        <f>#REF!+E27+G27+I27+K27+N27+P27-R27-T27-V27</f>
        <v>#REF!</v>
      </c>
      <c r="X27" s="15" t="e">
        <f t="shared" si="2"/>
        <v>#REF!</v>
      </c>
      <c r="Y27" s="20" t="s">
        <v>147</v>
      </c>
    </row>
    <row r="28" spans="2:25" ht="21.75" x14ac:dyDescent="0.25">
      <c r="B28" s="10">
        <v>22</v>
      </c>
      <c r="C28" s="11" t="s">
        <v>148</v>
      </c>
      <c r="D28" s="1">
        <v>2715688.44</v>
      </c>
      <c r="E28" s="1">
        <v>99.962765119446388</v>
      </c>
      <c r="F28" s="1"/>
      <c r="G28" s="1"/>
      <c r="H28" s="15">
        <f t="shared" si="3"/>
        <v>0</v>
      </c>
      <c r="I28" s="29">
        <f t="shared" si="0"/>
        <v>0</v>
      </c>
      <c r="J28" s="15">
        <v>3374.78</v>
      </c>
      <c r="K28" s="14"/>
      <c r="L28" s="14"/>
      <c r="M28" s="14"/>
      <c r="N28" s="14"/>
      <c r="O28" s="14"/>
      <c r="P28" s="38">
        <f t="shared" si="4"/>
        <v>3374.78</v>
      </c>
      <c r="Q28" s="16">
        <f t="shared" si="1"/>
        <v>0</v>
      </c>
      <c r="R28" s="14">
        <v>0</v>
      </c>
      <c r="S28" s="16">
        <f t="shared" si="5"/>
        <v>1.2426977816350686E-3</v>
      </c>
      <c r="T28" s="14">
        <v>0</v>
      </c>
      <c r="U28" s="17">
        <v>0</v>
      </c>
      <c r="V28" s="18">
        <v>0</v>
      </c>
      <c r="W28" s="19" t="e">
        <f>#REF!+E28+G28+I28+K28+N28+P28-R28-T28-V28</f>
        <v>#REF!</v>
      </c>
      <c r="X28" s="15" t="e">
        <f t="shared" si="2"/>
        <v>#REF!</v>
      </c>
      <c r="Y28" s="20" t="s">
        <v>126</v>
      </c>
    </row>
    <row r="29" spans="2:25" ht="21.75" x14ac:dyDescent="0.25">
      <c r="B29" s="10">
        <v>23</v>
      </c>
      <c r="C29" s="11" t="s">
        <v>149</v>
      </c>
      <c r="D29" s="1">
        <v>2562049.3099999996</v>
      </c>
      <c r="E29" s="1">
        <v>99.959007061761127</v>
      </c>
      <c r="F29" s="1"/>
      <c r="G29" s="1"/>
      <c r="H29" s="15">
        <f t="shared" si="3"/>
        <v>0</v>
      </c>
      <c r="I29" s="29">
        <f t="shared" si="0"/>
        <v>0</v>
      </c>
      <c r="J29" s="15">
        <v>1055.8399999999999</v>
      </c>
      <c r="K29" s="14"/>
      <c r="L29" s="14"/>
      <c r="M29" s="14">
        <v>1055.8399999999999</v>
      </c>
      <c r="N29" s="14"/>
      <c r="O29" s="14"/>
      <c r="P29" s="38">
        <f t="shared" si="4"/>
        <v>0</v>
      </c>
      <c r="Q29" s="16">
        <f t="shared" si="1"/>
        <v>0</v>
      </c>
      <c r="R29" s="14">
        <v>0</v>
      </c>
      <c r="S29" s="16">
        <f t="shared" si="5"/>
        <v>0</v>
      </c>
      <c r="T29" s="14">
        <v>0</v>
      </c>
      <c r="U29" s="17">
        <v>0</v>
      </c>
      <c r="V29" s="18">
        <v>0</v>
      </c>
      <c r="W29" s="19" t="e">
        <f>#REF!+E29+G29+I29+K29+N29+P29-R29-T29-V29</f>
        <v>#REF!</v>
      </c>
      <c r="X29" s="15" t="e">
        <f t="shared" si="2"/>
        <v>#REF!</v>
      </c>
      <c r="Y29" s="20" t="s">
        <v>124</v>
      </c>
    </row>
    <row r="30" spans="2:25" ht="21.75" x14ac:dyDescent="0.25">
      <c r="B30" s="10">
        <v>24</v>
      </c>
      <c r="C30" s="11" t="s">
        <v>150</v>
      </c>
      <c r="D30" s="1">
        <v>4883026.05</v>
      </c>
      <c r="E30" s="1">
        <v>99.992342425359382</v>
      </c>
      <c r="F30" s="1"/>
      <c r="G30" s="1"/>
      <c r="H30" s="15">
        <f t="shared" si="3"/>
        <v>0</v>
      </c>
      <c r="I30" s="29">
        <f t="shared" si="0"/>
        <v>0</v>
      </c>
      <c r="J30" s="15">
        <v>11348.48</v>
      </c>
      <c r="K30" s="14"/>
      <c r="L30" s="14"/>
      <c r="M30" s="14">
        <v>5311.44</v>
      </c>
      <c r="N30" s="14"/>
      <c r="O30" s="14"/>
      <c r="P30" s="38">
        <f t="shared" si="4"/>
        <v>6037.04</v>
      </c>
      <c r="Q30" s="16">
        <f t="shared" si="1"/>
        <v>0</v>
      </c>
      <c r="R30" s="14">
        <v>0</v>
      </c>
      <c r="S30" s="16">
        <f t="shared" si="5"/>
        <v>1.2363317209827295E-3</v>
      </c>
      <c r="T30" s="14">
        <v>0</v>
      </c>
      <c r="U30" s="17">
        <v>0</v>
      </c>
      <c r="V30" s="18">
        <v>0</v>
      </c>
      <c r="W30" s="19" t="e">
        <f>#REF!+E30+G30+I30+K30+N30+P30-R30-T30-V30</f>
        <v>#REF!</v>
      </c>
      <c r="X30" s="15" t="e">
        <f t="shared" si="2"/>
        <v>#REF!</v>
      </c>
      <c r="Y30" s="20" t="s">
        <v>124</v>
      </c>
    </row>
    <row r="31" spans="2:25" ht="32.25" x14ac:dyDescent="0.25">
      <c r="B31" s="10">
        <v>25</v>
      </c>
      <c r="C31" s="11" t="s">
        <v>151</v>
      </c>
      <c r="D31" s="1">
        <v>3087467.4899999998</v>
      </c>
      <c r="E31" s="1">
        <v>99.991967200398037</v>
      </c>
      <c r="F31" s="1"/>
      <c r="G31" s="1">
        <v>217114</v>
      </c>
      <c r="H31" s="15">
        <f t="shared" si="3"/>
        <v>217114</v>
      </c>
      <c r="I31" s="29">
        <f t="shared" si="0"/>
        <v>7.0321064336130071E-2</v>
      </c>
      <c r="J31" s="15"/>
      <c r="K31" s="14"/>
      <c r="L31" s="14"/>
      <c r="M31" s="14"/>
      <c r="N31" s="14"/>
      <c r="O31" s="14"/>
      <c r="P31" s="38">
        <f t="shared" si="4"/>
        <v>0</v>
      </c>
      <c r="Q31" s="16">
        <f t="shared" si="1"/>
        <v>7.0321064336130071E-2</v>
      </c>
      <c r="R31" s="14">
        <v>20</v>
      </c>
      <c r="S31" s="16">
        <f t="shared" si="5"/>
        <v>0</v>
      </c>
      <c r="T31" s="14">
        <v>0</v>
      </c>
      <c r="U31" s="17">
        <v>0</v>
      </c>
      <c r="V31" s="18">
        <v>0</v>
      </c>
      <c r="W31" s="19" t="e">
        <f>#REF!+E31+G31+I31+K31+N31+P31-R31-T31-V31</f>
        <v>#REF!</v>
      </c>
      <c r="X31" s="15" t="e">
        <f t="shared" si="2"/>
        <v>#REF!</v>
      </c>
      <c r="Y31" s="20" t="s">
        <v>126</v>
      </c>
    </row>
    <row r="32" spans="2:25" ht="21.75" x14ac:dyDescent="0.25">
      <c r="B32" s="10">
        <v>26</v>
      </c>
      <c r="C32" s="11" t="s">
        <v>152</v>
      </c>
      <c r="D32" s="1">
        <v>3761812.8</v>
      </c>
      <c r="E32" s="1">
        <v>99.991919442798789</v>
      </c>
      <c r="F32" s="1"/>
      <c r="G32" s="1"/>
      <c r="H32" s="15">
        <f t="shared" si="3"/>
        <v>0</v>
      </c>
      <c r="I32" s="29">
        <f t="shared" si="0"/>
        <v>0</v>
      </c>
      <c r="J32" s="15">
        <v>107776.22</v>
      </c>
      <c r="K32" s="14"/>
      <c r="L32" s="14"/>
      <c r="M32" s="14"/>
      <c r="N32" s="14"/>
      <c r="O32" s="14"/>
      <c r="P32" s="38">
        <f t="shared" si="4"/>
        <v>107776.22</v>
      </c>
      <c r="Q32" s="16">
        <f t="shared" si="1"/>
        <v>0</v>
      </c>
      <c r="R32" s="14">
        <v>0</v>
      </c>
      <c r="S32" s="16">
        <f t="shared" si="5"/>
        <v>2.8650075304119334E-2</v>
      </c>
      <c r="T32" s="14">
        <v>10</v>
      </c>
      <c r="U32" s="17">
        <v>0</v>
      </c>
      <c r="V32" s="18">
        <v>0</v>
      </c>
      <c r="W32" s="19" t="e">
        <f>#REF!+E32+G32+I32+K32+N32+P32-R32-T32-V32</f>
        <v>#REF!</v>
      </c>
      <c r="X32" s="15" t="e">
        <f t="shared" si="2"/>
        <v>#REF!</v>
      </c>
      <c r="Y32" s="20" t="s">
        <v>126</v>
      </c>
    </row>
    <row r="33" spans="2:25" ht="21.75" x14ac:dyDescent="0.25">
      <c r="B33" s="10">
        <v>27</v>
      </c>
      <c r="C33" s="11" t="s">
        <v>153</v>
      </c>
      <c r="D33" s="1">
        <v>10947300.439999999</v>
      </c>
      <c r="E33" s="1">
        <v>99.80111833989173</v>
      </c>
      <c r="F33" s="1"/>
      <c r="G33" s="1"/>
      <c r="H33" s="15">
        <f t="shared" si="3"/>
        <v>0</v>
      </c>
      <c r="I33" s="29">
        <f t="shared" si="0"/>
        <v>0</v>
      </c>
      <c r="J33" s="15">
        <v>29943.72</v>
      </c>
      <c r="K33" s="14"/>
      <c r="L33" s="14"/>
      <c r="M33" s="14"/>
      <c r="N33" s="14"/>
      <c r="O33" s="14"/>
      <c r="P33" s="38">
        <f t="shared" si="4"/>
        <v>29943.72</v>
      </c>
      <c r="Q33" s="16">
        <f t="shared" si="1"/>
        <v>0</v>
      </c>
      <c r="R33" s="14">
        <v>0</v>
      </c>
      <c r="S33" s="16">
        <f t="shared" si="5"/>
        <v>2.7352606392887125E-3</v>
      </c>
      <c r="T33" s="14">
        <v>0</v>
      </c>
      <c r="U33" s="17">
        <v>0</v>
      </c>
      <c r="V33" s="18">
        <v>0</v>
      </c>
      <c r="W33" s="19" t="e">
        <f>#REF!+E33+G33+I33+K33+N33+P33-R33-T33-V33</f>
        <v>#REF!</v>
      </c>
      <c r="X33" s="15" t="e">
        <f t="shared" si="2"/>
        <v>#REF!</v>
      </c>
      <c r="Y33" s="20" t="s">
        <v>126</v>
      </c>
    </row>
    <row r="34" spans="2:25" ht="21.75" x14ac:dyDescent="0.25">
      <c r="B34" s="10">
        <v>28</v>
      </c>
      <c r="C34" s="28" t="s">
        <v>197</v>
      </c>
      <c r="D34" s="1">
        <v>6389701.3600000003</v>
      </c>
      <c r="E34" s="1">
        <v>99.998799332323614</v>
      </c>
      <c r="F34" s="1"/>
      <c r="G34" s="1"/>
      <c r="H34" s="15">
        <f t="shared" si="3"/>
        <v>0</v>
      </c>
      <c r="I34" s="29">
        <f t="shared" si="0"/>
        <v>0</v>
      </c>
      <c r="J34" s="26"/>
      <c r="K34" s="27"/>
      <c r="L34" s="14"/>
      <c r="M34" s="14"/>
      <c r="N34" s="14"/>
      <c r="O34" s="14"/>
      <c r="P34" s="38">
        <f t="shared" si="4"/>
        <v>0</v>
      </c>
      <c r="Q34" s="16">
        <f t="shared" si="1"/>
        <v>0</v>
      </c>
      <c r="R34" s="14">
        <v>0</v>
      </c>
      <c r="S34" s="16">
        <f t="shared" si="5"/>
        <v>0</v>
      </c>
      <c r="T34" s="14">
        <v>0</v>
      </c>
      <c r="U34" s="17">
        <v>0</v>
      </c>
      <c r="V34" s="18">
        <v>0</v>
      </c>
      <c r="W34" s="19" t="e">
        <f>#REF!+E34+G34+I34+K34+N34+P34-R34-T34-V34</f>
        <v>#REF!</v>
      </c>
      <c r="X34" s="15" t="e">
        <f t="shared" si="2"/>
        <v>#REF!</v>
      </c>
      <c r="Y34" s="20" t="s">
        <v>124</v>
      </c>
    </row>
    <row r="35" spans="2:25" ht="21.75" x14ac:dyDescent="0.25">
      <c r="B35" s="10">
        <v>29</v>
      </c>
      <c r="C35" s="11" t="s">
        <v>155</v>
      </c>
      <c r="D35" s="1">
        <v>4217600</v>
      </c>
      <c r="E35" s="1">
        <v>99.997629039523915</v>
      </c>
      <c r="F35" s="1"/>
      <c r="G35" s="1"/>
      <c r="H35" s="15">
        <f t="shared" si="3"/>
        <v>0</v>
      </c>
      <c r="I35" s="29">
        <f t="shared" si="0"/>
        <v>0</v>
      </c>
      <c r="J35" s="15">
        <v>203424</v>
      </c>
      <c r="K35" s="14"/>
      <c r="L35" s="14">
        <v>199024</v>
      </c>
      <c r="M35" s="14"/>
      <c r="N35" s="14"/>
      <c r="O35" s="14"/>
      <c r="P35" s="38">
        <f t="shared" si="4"/>
        <v>4400</v>
      </c>
      <c r="Q35" s="16">
        <f t="shared" si="1"/>
        <v>0</v>
      </c>
      <c r="R35" s="14">
        <v>0</v>
      </c>
      <c r="S35" s="16">
        <f t="shared" si="5"/>
        <v>1.0432473444613049E-3</v>
      </c>
      <c r="T35" s="14">
        <v>0</v>
      </c>
      <c r="U35" s="17">
        <v>0</v>
      </c>
      <c r="V35" s="18">
        <v>0</v>
      </c>
      <c r="W35" s="19" t="e">
        <f>#REF!+E35+G35+I35+K35+N35+P35-R35-T35-V35</f>
        <v>#REF!</v>
      </c>
      <c r="X35" s="15" t="e">
        <f t="shared" si="2"/>
        <v>#REF!</v>
      </c>
      <c r="Y35" s="20" t="s">
        <v>124</v>
      </c>
    </row>
    <row r="36" spans="2:25" ht="21.75" x14ac:dyDescent="0.25">
      <c r="B36" s="10">
        <v>30</v>
      </c>
      <c r="C36" s="11" t="s">
        <v>156</v>
      </c>
      <c r="D36" s="1">
        <v>5395165.25</v>
      </c>
      <c r="E36" s="1">
        <v>99.984855399223918</v>
      </c>
      <c r="F36" s="1"/>
      <c r="G36" s="1"/>
      <c r="H36" s="15">
        <f t="shared" si="3"/>
        <v>0</v>
      </c>
      <c r="I36" s="29">
        <f t="shared" si="0"/>
        <v>0</v>
      </c>
      <c r="J36" s="15"/>
      <c r="K36" s="14"/>
      <c r="L36" s="14"/>
      <c r="M36" s="14"/>
      <c r="N36" s="14"/>
      <c r="O36" s="14"/>
      <c r="P36" s="38">
        <f t="shared" si="4"/>
        <v>0</v>
      </c>
      <c r="Q36" s="16">
        <f t="shared" si="1"/>
        <v>0</v>
      </c>
      <c r="R36" s="14">
        <v>0</v>
      </c>
      <c r="S36" s="16">
        <f t="shared" si="5"/>
        <v>0</v>
      </c>
      <c r="T36" s="14">
        <v>0</v>
      </c>
      <c r="U36" s="17">
        <v>0</v>
      </c>
      <c r="V36" s="18">
        <v>0</v>
      </c>
      <c r="W36" s="19" t="e">
        <f>#REF!+E36+G36+I36+K36+N36+P36-R36-T36-V36</f>
        <v>#REF!</v>
      </c>
      <c r="X36" s="15" t="e">
        <f t="shared" si="2"/>
        <v>#REF!</v>
      </c>
      <c r="Y36" s="20" t="s">
        <v>124</v>
      </c>
    </row>
    <row r="37" spans="2:25" ht="21.75" x14ac:dyDescent="0.25">
      <c r="B37" s="10">
        <v>31</v>
      </c>
      <c r="C37" s="11" t="s">
        <v>157</v>
      </c>
      <c r="D37" s="1">
        <v>4376532.17</v>
      </c>
      <c r="E37" s="1">
        <v>99.999896950480945</v>
      </c>
      <c r="F37" s="1"/>
      <c r="G37" s="1"/>
      <c r="H37" s="15">
        <f t="shared" si="3"/>
        <v>0</v>
      </c>
      <c r="I37" s="29">
        <f t="shared" si="0"/>
        <v>0</v>
      </c>
      <c r="J37" s="15"/>
      <c r="K37" s="14"/>
      <c r="L37" s="14"/>
      <c r="M37" s="14"/>
      <c r="N37" s="14"/>
      <c r="O37" s="14"/>
      <c r="P37" s="38">
        <f t="shared" si="4"/>
        <v>0</v>
      </c>
      <c r="Q37" s="16">
        <f t="shared" si="1"/>
        <v>0</v>
      </c>
      <c r="R37" s="14">
        <v>0</v>
      </c>
      <c r="S37" s="16">
        <f t="shared" si="5"/>
        <v>0</v>
      </c>
      <c r="T37" s="14">
        <v>0</v>
      </c>
      <c r="U37" s="17">
        <v>1</v>
      </c>
      <c r="V37" s="18">
        <v>10</v>
      </c>
      <c r="W37" s="19" t="e">
        <f>#REF!+E37+G37+I37+K37+N37+P37-R37-T37-V37</f>
        <v>#REF!</v>
      </c>
      <c r="X37" s="15" t="e">
        <f t="shared" si="2"/>
        <v>#REF!</v>
      </c>
      <c r="Y37" s="20" t="s">
        <v>126</v>
      </c>
    </row>
    <row r="38" spans="2:25" ht="21.75" x14ac:dyDescent="0.25">
      <c r="B38" s="10">
        <v>32</v>
      </c>
      <c r="C38" s="11" t="s">
        <v>158</v>
      </c>
      <c r="D38" s="1">
        <v>14666187.300000001</v>
      </c>
      <c r="E38" s="1">
        <v>99.170413101352949</v>
      </c>
      <c r="F38" s="1"/>
      <c r="G38" s="1"/>
      <c r="H38" s="15">
        <f t="shared" si="3"/>
        <v>0</v>
      </c>
      <c r="I38" s="29">
        <f t="shared" si="0"/>
        <v>0</v>
      </c>
      <c r="J38" s="26">
        <v>3012799.85</v>
      </c>
      <c r="K38" s="14"/>
      <c r="L38" s="14">
        <v>2933103.8</v>
      </c>
      <c r="M38" s="14"/>
      <c r="N38" s="14"/>
      <c r="O38" s="14"/>
      <c r="P38" s="38">
        <f t="shared" si="4"/>
        <v>79696.050000000279</v>
      </c>
      <c r="Q38" s="16">
        <f t="shared" si="1"/>
        <v>0</v>
      </c>
      <c r="R38" s="14">
        <v>0</v>
      </c>
      <c r="S38" s="16">
        <f t="shared" si="5"/>
        <v>5.4339991962328391E-3</v>
      </c>
      <c r="T38" s="14">
        <v>0</v>
      </c>
      <c r="U38" s="17">
        <v>0</v>
      </c>
      <c r="V38" s="18">
        <v>0</v>
      </c>
      <c r="W38" s="19" t="e">
        <f>#REF!+E38+G38+I38+K38+N38+P38-R38-T38-V38</f>
        <v>#REF!</v>
      </c>
      <c r="X38" s="15" t="e">
        <f t="shared" si="2"/>
        <v>#REF!</v>
      </c>
      <c r="Y38" s="20" t="s">
        <v>147</v>
      </c>
    </row>
    <row r="39" spans="2:25" ht="21.75" x14ac:dyDescent="0.25">
      <c r="B39" s="10">
        <v>33</v>
      </c>
      <c r="C39" s="32" t="s">
        <v>216</v>
      </c>
      <c r="D39" s="33">
        <v>4614214.51</v>
      </c>
      <c r="E39" s="34"/>
      <c r="F39" s="27"/>
      <c r="G39" s="27"/>
      <c r="H39" s="26">
        <f t="shared" si="3"/>
        <v>0</v>
      </c>
      <c r="I39" s="35">
        <f t="shared" si="0"/>
        <v>0</v>
      </c>
      <c r="J39" s="26"/>
      <c r="K39" s="27"/>
      <c r="L39" s="27"/>
      <c r="M39" s="27"/>
      <c r="N39" s="27"/>
      <c r="O39" s="27"/>
      <c r="P39" s="38">
        <f t="shared" si="4"/>
        <v>0</v>
      </c>
      <c r="Q39" s="36">
        <f t="shared" ref="Q39:Q70" si="6">I39</f>
        <v>0</v>
      </c>
      <c r="R39" s="27"/>
      <c r="S39" s="16">
        <f t="shared" si="5"/>
        <v>0</v>
      </c>
      <c r="T39" s="27">
        <v>0</v>
      </c>
      <c r="U39" s="17">
        <v>0</v>
      </c>
      <c r="V39" s="18">
        <v>0</v>
      </c>
      <c r="W39" s="19" t="e">
        <f>#REF!+E39+G39+I39+K39+N39+P39-R39-T39-V39</f>
        <v>#REF!</v>
      </c>
      <c r="X39" s="15" t="e">
        <f t="shared" si="2"/>
        <v>#REF!</v>
      </c>
      <c r="Y39" s="20" t="s">
        <v>126</v>
      </c>
    </row>
    <row r="40" spans="2:25" ht="21.75" x14ac:dyDescent="0.25">
      <c r="B40" s="10">
        <v>34</v>
      </c>
      <c r="C40" s="11" t="s">
        <v>160</v>
      </c>
      <c r="D40" s="1">
        <v>2763463.0900000003</v>
      </c>
      <c r="E40" s="1">
        <v>97.075564052215455</v>
      </c>
      <c r="F40" s="1"/>
      <c r="G40" s="1"/>
      <c r="H40" s="15">
        <f t="shared" si="3"/>
        <v>0</v>
      </c>
      <c r="I40" s="29">
        <f t="shared" si="0"/>
        <v>0</v>
      </c>
      <c r="J40" s="15"/>
      <c r="K40" s="14"/>
      <c r="L40" s="21"/>
      <c r="M40" s="14"/>
      <c r="N40" s="14"/>
      <c r="O40" s="14"/>
      <c r="P40" s="38">
        <f t="shared" si="4"/>
        <v>0</v>
      </c>
      <c r="Q40" s="16">
        <f t="shared" si="6"/>
        <v>0</v>
      </c>
      <c r="R40" s="14">
        <v>0</v>
      </c>
      <c r="S40" s="16">
        <f t="shared" si="5"/>
        <v>0</v>
      </c>
      <c r="T40" s="14">
        <v>0</v>
      </c>
      <c r="U40" s="17">
        <v>0</v>
      </c>
      <c r="V40" s="18">
        <v>0</v>
      </c>
      <c r="W40" s="19" t="e">
        <f>#REF!+E40+G40+I40+K40+N40+P40-R40-T40-V40</f>
        <v>#REF!</v>
      </c>
      <c r="X40" s="15" t="e">
        <f t="shared" si="2"/>
        <v>#REF!</v>
      </c>
      <c r="Y40" s="20" t="s">
        <v>126</v>
      </c>
    </row>
    <row r="41" spans="2:25" ht="21.75" x14ac:dyDescent="0.25">
      <c r="B41" s="10">
        <v>35</v>
      </c>
      <c r="C41" s="11" t="s">
        <v>161</v>
      </c>
      <c r="D41" s="1">
        <v>4936848</v>
      </c>
      <c r="E41" s="1">
        <v>99.999959488337709</v>
      </c>
      <c r="F41" s="1"/>
      <c r="G41" s="1"/>
      <c r="H41" s="15">
        <f t="shared" si="3"/>
        <v>0</v>
      </c>
      <c r="I41" s="29">
        <f t="shared" si="0"/>
        <v>0</v>
      </c>
      <c r="J41" s="15"/>
      <c r="K41" s="14"/>
      <c r="L41" s="14"/>
      <c r="M41" s="14"/>
      <c r="N41" s="14"/>
      <c r="O41" s="14"/>
      <c r="P41" s="38">
        <f t="shared" si="4"/>
        <v>0</v>
      </c>
      <c r="Q41" s="16">
        <f t="shared" si="6"/>
        <v>0</v>
      </c>
      <c r="R41" s="14">
        <v>0</v>
      </c>
      <c r="S41" s="16">
        <f t="shared" si="5"/>
        <v>0</v>
      </c>
      <c r="T41" s="14">
        <v>0</v>
      </c>
      <c r="U41" s="17">
        <v>0</v>
      </c>
      <c r="V41" s="18">
        <v>0</v>
      </c>
      <c r="W41" s="19" t="e">
        <f>#REF!+E41+G41+I41+K41+N41+P41-R41-T41-V41</f>
        <v>#REF!</v>
      </c>
      <c r="X41" s="15" t="e">
        <f t="shared" si="2"/>
        <v>#REF!</v>
      </c>
      <c r="Y41" s="20" t="s">
        <v>124</v>
      </c>
    </row>
    <row r="42" spans="2:25" ht="21.75" x14ac:dyDescent="0.25">
      <c r="B42" s="10">
        <v>36</v>
      </c>
      <c r="C42" s="24" t="s">
        <v>162</v>
      </c>
      <c r="D42" s="1">
        <v>9091398</v>
      </c>
      <c r="E42" s="1">
        <v>99.564109865077981</v>
      </c>
      <c r="F42" s="1"/>
      <c r="G42" s="1"/>
      <c r="H42" s="15">
        <f t="shared" si="3"/>
        <v>0</v>
      </c>
      <c r="I42" s="29">
        <f t="shared" si="0"/>
        <v>0</v>
      </c>
      <c r="J42" s="15"/>
      <c r="K42" s="14"/>
      <c r="L42" s="14"/>
      <c r="M42" s="14"/>
      <c r="N42" s="14"/>
      <c r="O42" s="14"/>
      <c r="P42" s="38">
        <f t="shared" si="4"/>
        <v>0</v>
      </c>
      <c r="Q42" s="16">
        <f t="shared" si="6"/>
        <v>0</v>
      </c>
      <c r="R42" s="14">
        <v>0</v>
      </c>
      <c r="S42" s="16">
        <f t="shared" si="5"/>
        <v>0</v>
      </c>
      <c r="T42" s="14">
        <v>0</v>
      </c>
      <c r="U42" s="17">
        <v>0</v>
      </c>
      <c r="V42" s="18">
        <v>0</v>
      </c>
      <c r="W42" s="19" t="e">
        <f>#REF!+E42+G42+I42+K42+N42+P42-R42-T42-V42</f>
        <v>#REF!</v>
      </c>
      <c r="X42" s="15" t="e">
        <f t="shared" si="2"/>
        <v>#REF!</v>
      </c>
      <c r="Y42" s="20" t="s">
        <v>126</v>
      </c>
    </row>
    <row r="43" spans="2:25" ht="21.75" x14ac:dyDescent="0.25">
      <c r="B43" s="10">
        <v>37</v>
      </c>
      <c r="C43" s="11" t="s">
        <v>163</v>
      </c>
      <c r="D43" s="1">
        <v>2482509.9300000002</v>
      </c>
      <c r="E43" s="1">
        <v>99.984019133831978</v>
      </c>
      <c r="F43" s="1"/>
      <c r="G43" s="1"/>
      <c r="H43" s="15">
        <f t="shared" si="3"/>
        <v>0</v>
      </c>
      <c r="I43" s="29">
        <f t="shared" si="0"/>
        <v>0</v>
      </c>
      <c r="J43" s="15">
        <v>21781.47</v>
      </c>
      <c r="K43" s="14"/>
      <c r="L43" s="14"/>
      <c r="M43" s="14"/>
      <c r="N43" s="14"/>
      <c r="O43" s="14"/>
      <c r="P43" s="38">
        <f t="shared" si="4"/>
        <v>21781.47</v>
      </c>
      <c r="Q43" s="16">
        <f t="shared" si="6"/>
        <v>0</v>
      </c>
      <c r="R43" s="14">
        <v>0</v>
      </c>
      <c r="S43" s="16">
        <f t="shared" si="5"/>
        <v>8.7739709464122861E-3</v>
      </c>
      <c r="T43" s="14">
        <v>0</v>
      </c>
      <c r="U43" s="17">
        <v>0</v>
      </c>
      <c r="V43" s="18">
        <v>0</v>
      </c>
      <c r="W43" s="19" t="e">
        <f>#REF!+E43+G43+I43+K43+N43+P43-R43-T43-V43</f>
        <v>#REF!</v>
      </c>
      <c r="X43" s="15" t="e">
        <f t="shared" si="2"/>
        <v>#REF!</v>
      </c>
      <c r="Y43" s="20" t="s">
        <v>126</v>
      </c>
    </row>
    <row r="44" spans="2:25" ht="21.75" x14ac:dyDescent="0.25">
      <c r="B44" s="10">
        <v>38</v>
      </c>
      <c r="C44" s="11" t="s">
        <v>164</v>
      </c>
      <c r="D44" s="1">
        <v>2964611.73</v>
      </c>
      <c r="E44" s="1">
        <v>99.941501449425843</v>
      </c>
      <c r="F44" s="1"/>
      <c r="G44" s="1"/>
      <c r="H44" s="15">
        <f t="shared" si="3"/>
        <v>0</v>
      </c>
      <c r="I44" s="29">
        <f t="shared" si="0"/>
        <v>0</v>
      </c>
      <c r="J44" s="15">
        <v>19642.59</v>
      </c>
      <c r="K44" s="14"/>
      <c r="L44" s="14"/>
      <c r="M44" s="14"/>
      <c r="N44" s="14"/>
      <c r="O44" s="14"/>
      <c r="P44" s="38">
        <f t="shared" si="4"/>
        <v>19642.59</v>
      </c>
      <c r="Q44" s="16">
        <f t="shared" si="6"/>
        <v>0</v>
      </c>
      <c r="R44" s="14">
        <v>0</v>
      </c>
      <c r="S44" s="16">
        <f t="shared" si="5"/>
        <v>6.6256872025531651E-3</v>
      </c>
      <c r="T44" s="14">
        <v>0</v>
      </c>
      <c r="U44" s="17">
        <v>0</v>
      </c>
      <c r="V44" s="18">
        <v>0</v>
      </c>
      <c r="W44" s="19" t="e">
        <f>#REF!+E44+G44+I44+K44+N44+P44-R44-T44-V44</f>
        <v>#REF!</v>
      </c>
      <c r="X44" s="15" t="e">
        <f t="shared" si="2"/>
        <v>#REF!</v>
      </c>
      <c r="Y44" s="20" t="s">
        <v>124</v>
      </c>
    </row>
    <row r="45" spans="2:25" ht="32.25" x14ac:dyDescent="0.25">
      <c r="B45" s="10">
        <v>39</v>
      </c>
      <c r="C45" s="11" t="s">
        <v>165</v>
      </c>
      <c r="D45" s="1">
        <v>5905052.8299999991</v>
      </c>
      <c r="E45" s="1">
        <v>99.088042923784258</v>
      </c>
      <c r="F45" s="1"/>
      <c r="G45" s="1"/>
      <c r="H45" s="15">
        <f t="shared" si="3"/>
        <v>0</v>
      </c>
      <c r="I45" s="29">
        <f t="shared" si="0"/>
        <v>0</v>
      </c>
      <c r="J45" s="15">
        <v>1261313.3999999999</v>
      </c>
      <c r="K45" s="14"/>
      <c r="L45" s="14">
        <v>1261313.3999999999</v>
      </c>
      <c r="M45" s="14"/>
      <c r="N45" s="14"/>
      <c r="O45" s="14"/>
      <c r="P45" s="38">
        <f t="shared" si="4"/>
        <v>0</v>
      </c>
      <c r="Q45" s="16">
        <f t="shared" si="6"/>
        <v>0</v>
      </c>
      <c r="R45" s="14">
        <v>0</v>
      </c>
      <c r="S45" s="16">
        <f t="shared" si="5"/>
        <v>0</v>
      </c>
      <c r="T45" s="14">
        <v>0</v>
      </c>
      <c r="U45" s="17">
        <v>0</v>
      </c>
      <c r="V45" s="18">
        <v>0</v>
      </c>
      <c r="W45" s="19" t="e">
        <f>#REF!+E45+G45+I45+K45+N45+P45-R45-T45-V45</f>
        <v>#REF!</v>
      </c>
      <c r="X45" s="15" t="e">
        <f t="shared" si="2"/>
        <v>#REF!</v>
      </c>
      <c r="Y45" s="20" t="s">
        <v>147</v>
      </c>
    </row>
    <row r="46" spans="2:25" ht="21.75" x14ac:dyDescent="0.25">
      <c r="B46" s="10">
        <v>40</v>
      </c>
      <c r="C46" s="11" t="s">
        <v>166</v>
      </c>
      <c r="D46" s="1">
        <v>10563393.869999999</v>
      </c>
      <c r="E46" s="1">
        <v>99.997913876870228</v>
      </c>
      <c r="F46" s="1"/>
      <c r="G46" s="1">
        <v>74000</v>
      </c>
      <c r="H46" s="15">
        <f t="shared" si="3"/>
        <v>74000</v>
      </c>
      <c r="I46" s="29">
        <f t="shared" si="0"/>
        <v>7.0053243219643391E-3</v>
      </c>
      <c r="J46" s="15"/>
      <c r="K46" s="14"/>
      <c r="L46" s="14"/>
      <c r="M46" s="14"/>
      <c r="N46" s="14"/>
      <c r="O46" s="14"/>
      <c r="P46" s="38">
        <f t="shared" si="4"/>
        <v>0</v>
      </c>
      <c r="Q46" s="16">
        <f t="shared" si="6"/>
        <v>7.0053243219643391E-3</v>
      </c>
      <c r="R46" s="14">
        <v>0</v>
      </c>
      <c r="S46" s="16">
        <f t="shared" si="5"/>
        <v>0</v>
      </c>
      <c r="T46" s="14">
        <v>0</v>
      </c>
      <c r="U46" s="17">
        <v>1</v>
      </c>
      <c r="V46" s="18">
        <v>10</v>
      </c>
      <c r="W46" s="19" t="e">
        <f>#REF!+E46+G46+I46+K46+N46+P46-R46-T46-V46</f>
        <v>#REF!</v>
      </c>
      <c r="X46" s="15" t="e">
        <f t="shared" si="2"/>
        <v>#REF!</v>
      </c>
      <c r="Y46" s="20" t="s">
        <v>126</v>
      </c>
    </row>
    <row r="47" spans="2:25" ht="32.25" x14ac:dyDescent="0.25">
      <c r="B47" s="10">
        <v>41</v>
      </c>
      <c r="C47" s="11" t="s">
        <v>167</v>
      </c>
      <c r="D47" s="1">
        <v>2370116</v>
      </c>
      <c r="E47" s="1">
        <v>100.34360711261643</v>
      </c>
      <c r="F47" s="1"/>
      <c r="G47" s="1"/>
      <c r="H47" s="15">
        <f t="shared" si="3"/>
        <v>0</v>
      </c>
      <c r="I47" s="29">
        <f t="shared" si="0"/>
        <v>0</v>
      </c>
      <c r="J47" s="15"/>
      <c r="K47" s="14"/>
      <c r="L47" s="14"/>
      <c r="M47" s="14"/>
      <c r="N47" s="14"/>
      <c r="O47" s="14"/>
      <c r="P47" s="38">
        <f t="shared" si="4"/>
        <v>0</v>
      </c>
      <c r="Q47" s="16">
        <f t="shared" si="6"/>
        <v>0</v>
      </c>
      <c r="R47" s="14">
        <v>0</v>
      </c>
      <c r="S47" s="16">
        <f t="shared" si="5"/>
        <v>0</v>
      </c>
      <c r="T47" s="14">
        <v>0</v>
      </c>
      <c r="U47" s="17">
        <v>0</v>
      </c>
      <c r="V47" s="18">
        <v>0</v>
      </c>
      <c r="W47" s="19" t="e">
        <f>#REF!+E47+G47+I47+K47+N47+P47-R47-T47-V47</f>
        <v>#REF!</v>
      </c>
      <c r="X47" s="15" t="e">
        <f t="shared" si="2"/>
        <v>#REF!</v>
      </c>
      <c r="Y47" s="20" t="s">
        <v>126</v>
      </c>
    </row>
    <row r="48" spans="2:25" ht="21.75" x14ac:dyDescent="0.25">
      <c r="B48" s="10">
        <v>42</v>
      </c>
      <c r="C48" s="11" t="s">
        <v>168</v>
      </c>
      <c r="D48" s="1">
        <v>7100797.21</v>
      </c>
      <c r="E48" s="1">
        <v>99.984986053266113</v>
      </c>
      <c r="F48" s="1"/>
      <c r="G48" s="1"/>
      <c r="H48" s="15">
        <f t="shared" si="3"/>
        <v>0</v>
      </c>
      <c r="I48" s="29">
        <f t="shared" si="0"/>
        <v>0</v>
      </c>
      <c r="J48" s="15">
        <v>161010.51</v>
      </c>
      <c r="K48" s="14"/>
      <c r="L48" s="14">
        <v>90106.02</v>
      </c>
      <c r="M48" s="14"/>
      <c r="N48" s="14"/>
      <c r="O48" s="14"/>
      <c r="P48" s="38">
        <f t="shared" si="4"/>
        <v>70904.490000000005</v>
      </c>
      <c r="Q48" s="16">
        <f t="shared" si="6"/>
        <v>0</v>
      </c>
      <c r="R48" s="14">
        <v>0</v>
      </c>
      <c r="S48" s="16">
        <f t="shared" si="5"/>
        <v>9.985426692674132E-3</v>
      </c>
      <c r="T48" s="14">
        <v>0</v>
      </c>
      <c r="U48" s="17">
        <v>0</v>
      </c>
      <c r="V48" s="18">
        <v>0</v>
      </c>
      <c r="W48" s="19" t="e">
        <f>#REF!+E48+G48+I48+K48+N48+P48-R48-T48-V48</f>
        <v>#REF!</v>
      </c>
      <c r="X48" s="15" t="e">
        <f t="shared" si="2"/>
        <v>#REF!</v>
      </c>
      <c r="Y48" s="20" t="s">
        <v>124</v>
      </c>
    </row>
    <row r="49" spans="2:25" ht="21.75" x14ac:dyDescent="0.25">
      <c r="B49" s="10">
        <v>43</v>
      </c>
      <c r="C49" s="11" t="s">
        <v>169</v>
      </c>
      <c r="D49" s="1">
        <v>7300035.1099999994</v>
      </c>
      <c r="E49" s="1">
        <v>98.032051089224851</v>
      </c>
      <c r="F49" s="1">
        <v>1128.6300000000001</v>
      </c>
      <c r="G49" s="1"/>
      <c r="H49" s="15">
        <f t="shared" si="3"/>
        <v>1128.6300000000001</v>
      </c>
      <c r="I49" s="29">
        <f t="shared" si="0"/>
        <v>1.5460610572323675E-4</v>
      </c>
      <c r="J49" s="15">
        <v>85956.9</v>
      </c>
      <c r="K49" s="14"/>
      <c r="L49" s="14"/>
      <c r="M49" s="14"/>
      <c r="N49" s="14"/>
      <c r="O49" s="14"/>
      <c r="P49" s="38">
        <f t="shared" si="4"/>
        <v>85956.9</v>
      </c>
      <c r="Q49" s="16">
        <f t="shared" si="6"/>
        <v>1.5460610572323675E-4</v>
      </c>
      <c r="R49" s="14">
        <v>0</v>
      </c>
      <c r="S49" s="16">
        <f t="shared" si="5"/>
        <v>1.1774861175975905E-2</v>
      </c>
      <c r="T49" s="14">
        <v>0</v>
      </c>
      <c r="U49" s="17">
        <v>1</v>
      </c>
      <c r="V49" s="18">
        <v>10</v>
      </c>
      <c r="W49" s="19" t="e">
        <f>#REF!+E49+G49+I49+K49+N49+P49-R49-T49-V49</f>
        <v>#REF!</v>
      </c>
      <c r="X49" s="15" t="e">
        <f t="shared" si="2"/>
        <v>#REF!</v>
      </c>
      <c r="Y49" s="20" t="s">
        <v>147</v>
      </c>
    </row>
    <row r="50" spans="2:25" ht="21.75" x14ac:dyDescent="0.25">
      <c r="B50" s="10">
        <v>44</v>
      </c>
      <c r="C50" s="23" t="s">
        <v>170</v>
      </c>
      <c r="D50" s="1">
        <v>2204377.1500000004</v>
      </c>
      <c r="E50" s="1">
        <v>99.948635462999505</v>
      </c>
      <c r="F50" s="1"/>
      <c r="G50" s="1"/>
      <c r="H50" s="15">
        <f t="shared" si="3"/>
        <v>0</v>
      </c>
      <c r="I50" s="29">
        <f t="shared" si="0"/>
        <v>0</v>
      </c>
      <c r="J50" s="15">
        <v>2933.6</v>
      </c>
      <c r="K50" s="14"/>
      <c r="L50" s="14"/>
      <c r="M50" s="14"/>
      <c r="N50" s="14"/>
      <c r="O50" s="14"/>
      <c r="P50" s="38">
        <f t="shared" si="4"/>
        <v>2933.6</v>
      </c>
      <c r="Q50" s="16">
        <f t="shared" si="6"/>
        <v>0</v>
      </c>
      <c r="R50" s="14">
        <v>0</v>
      </c>
      <c r="S50" s="16">
        <f t="shared" si="5"/>
        <v>1.3308067541890458E-3</v>
      </c>
      <c r="T50" s="14">
        <v>0</v>
      </c>
      <c r="U50" s="17">
        <v>0</v>
      </c>
      <c r="V50" s="18">
        <v>0</v>
      </c>
      <c r="W50" s="19" t="e">
        <f>#REF!+E50+G50+I50+K50+N50+P50-R50-T50-V50</f>
        <v>#REF!</v>
      </c>
      <c r="X50" s="15" t="e">
        <f t="shared" si="2"/>
        <v>#REF!</v>
      </c>
      <c r="Y50" s="20" t="s">
        <v>126</v>
      </c>
    </row>
    <row r="51" spans="2:25" ht="21.75" x14ac:dyDescent="0.25">
      <c r="B51" s="10">
        <v>45</v>
      </c>
      <c r="C51" s="23" t="s">
        <v>171</v>
      </c>
      <c r="D51" s="1">
        <v>10491300</v>
      </c>
      <c r="E51" s="1">
        <v>100</v>
      </c>
      <c r="F51" s="1"/>
      <c r="G51" s="1"/>
      <c r="H51" s="15">
        <f t="shared" si="3"/>
        <v>0</v>
      </c>
      <c r="I51" s="29">
        <f t="shared" si="0"/>
        <v>0</v>
      </c>
      <c r="J51" s="15">
        <v>7649.33</v>
      </c>
      <c r="K51" s="14"/>
      <c r="L51" s="14"/>
      <c r="M51" s="14"/>
      <c r="N51" s="14"/>
      <c r="O51" s="14"/>
      <c r="P51" s="38">
        <f t="shared" si="4"/>
        <v>7649.33</v>
      </c>
      <c r="Q51" s="16">
        <f t="shared" si="6"/>
        <v>0</v>
      </c>
      <c r="R51" s="14">
        <v>0</v>
      </c>
      <c r="S51" s="16">
        <f t="shared" si="5"/>
        <v>7.2911174020378786E-4</v>
      </c>
      <c r="T51" s="14">
        <v>0</v>
      </c>
      <c r="U51" s="17">
        <v>0</v>
      </c>
      <c r="V51" s="18">
        <v>0</v>
      </c>
      <c r="W51" s="19" t="e">
        <f>#REF!+E51+G51+I51+K51+N51+P51-R51-T51-V51</f>
        <v>#REF!</v>
      </c>
      <c r="X51" s="15" t="e">
        <f t="shared" si="2"/>
        <v>#REF!</v>
      </c>
      <c r="Y51" s="20" t="s">
        <v>147</v>
      </c>
    </row>
    <row r="52" spans="2:25" ht="21.75" x14ac:dyDescent="0.25">
      <c r="B52" s="10">
        <v>46</v>
      </c>
      <c r="C52" s="11" t="s">
        <v>172</v>
      </c>
      <c r="D52" s="1">
        <v>2393373.6900000004</v>
      </c>
      <c r="E52" s="1">
        <v>98.127894433659236</v>
      </c>
      <c r="F52" s="1"/>
      <c r="G52" s="1"/>
      <c r="H52" s="15">
        <f t="shared" si="3"/>
        <v>0</v>
      </c>
      <c r="I52" s="29">
        <f t="shared" si="0"/>
        <v>0</v>
      </c>
      <c r="J52" s="15">
        <v>83185.8</v>
      </c>
      <c r="K52" s="14"/>
      <c r="L52" s="14"/>
      <c r="M52" s="14"/>
      <c r="N52" s="14"/>
      <c r="O52" s="14"/>
      <c r="P52" s="38">
        <f t="shared" si="4"/>
        <v>83185.8</v>
      </c>
      <c r="Q52" s="16">
        <f t="shared" si="6"/>
        <v>0</v>
      </c>
      <c r="R52" s="14">
        <v>0</v>
      </c>
      <c r="S52" s="16">
        <f t="shared" si="5"/>
        <v>3.4756711978395645E-2</v>
      </c>
      <c r="T52" s="14">
        <v>10</v>
      </c>
      <c r="U52" s="17">
        <v>0</v>
      </c>
      <c r="V52" s="18">
        <v>0</v>
      </c>
      <c r="W52" s="19" t="e">
        <f>#REF!+E52+G52+I52+K52+N52+P52-R52-T52-V52</f>
        <v>#REF!</v>
      </c>
      <c r="X52" s="15" t="e">
        <f t="shared" si="2"/>
        <v>#REF!</v>
      </c>
      <c r="Y52" s="20" t="s">
        <v>147</v>
      </c>
    </row>
    <row r="53" spans="2:25" ht="21.75" x14ac:dyDescent="0.25">
      <c r="B53" s="10">
        <v>47</v>
      </c>
      <c r="C53" s="22" t="s">
        <v>173</v>
      </c>
      <c r="D53" s="1">
        <v>17588709.649999999</v>
      </c>
      <c r="E53" s="1">
        <v>99.99831286660968</v>
      </c>
      <c r="F53" s="1">
        <v>198798.8</v>
      </c>
      <c r="G53" s="1"/>
      <c r="H53" s="15">
        <f t="shared" si="3"/>
        <v>198798.8</v>
      </c>
      <c r="I53" s="29">
        <f t="shared" si="0"/>
        <v>1.1302636973144872E-2</v>
      </c>
      <c r="J53" s="15"/>
      <c r="K53" s="14"/>
      <c r="L53" s="14"/>
      <c r="M53" s="14"/>
      <c r="N53" s="14"/>
      <c r="O53" s="14"/>
      <c r="P53" s="38">
        <f t="shared" si="4"/>
        <v>0</v>
      </c>
      <c r="Q53" s="16">
        <f t="shared" si="6"/>
        <v>1.1302636973144872E-2</v>
      </c>
      <c r="R53" s="14">
        <v>0</v>
      </c>
      <c r="S53" s="16">
        <f t="shared" si="5"/>
        <v>0</v>
      </c>
      <c r="T53" s="14">
        <v>0</v>
      </c>
      <c r="U53" s="17">
        <v>0</v>
      </c>
      <c r="V53" s="18">
        <v>0</v>
      </c>
      <c r="W53" s="19" t="e">
        <f>#REF!+E53+G53+I53+K53+N53+P53-R53-T53-V53</f>
        <v>#REF!</v>
      </c>
      <c r="X53" s="15" t="e">
        <f t="shared" si="2"/>
        <v>#REF!</v>
      </c>
      <c r="Y53" s="20" t="s">
        <v>126</v>
      </c>
    </row>
    <row r="54" spans="2:25" ht="21.75" x14ac:dyDescent="0.25">
      <c r="B54" s="10">
        <v>48</v>
      </c>
      <c r="C54" s="11" t="s">
        <v>174</v>
      </c>
      <c r="D54" s="1">
        <v>16308012</v>
      </c>
      <c r="E54" s="1">
        <v>99.998847205700201</v>
      </c>
      <c r="F54" s="1"/>
      <c r="G54" s="1"/>
      <c r="H54" s="15">
        <f t="shared" si="3"/>
        <v>0</v>
      </c>
      <c r="I54" s="29">
        <f t="shared" si="0"/>
        <v>0</v>
      </c>
      <c r="J54" s="15">
        <v>52101.34</v>
      </c>
      <c r="K54" s="14"/>
      <c r="L54" s="14"/>
      <c r="M54" s="14">
        <v>48037.14</v>
      </c>
      <c r="N54" s="14"/>
      <c r="O54" s="14"/>
      <c r="P54" s="38">
        <f t="shared" si="4"/>
        <v>4064.1999999999971</v>
      </c>
      <c r="Q54" s="16">
        <f t="shared" si="6"/>
        <v>0</v>
      </c>
      <c r="R54" s="14">
        <v>0</v>
      </c>
      <c r="S54" s="16">
        <f t="shared" si="5"/>
        <v>2.492149257677758E-4</v>
      </c>
      <c r="T54" s="14">
        <v>0</v>
      </c>
      <c r="U54" s="17">
        <v>0</v>
      </c>
      <c r="V54" s="18">
        <v>0</v>
      </c>
      <c r="W54" s="19" t="e">
        <f>#REF!+E54+G54+I54+K54+N54+P54-R54-T54-V54</f>
        <v>#REF!</v>
      </c>
      <c r="X54" s="15" t="e">
        <f t="shared" si="2"/>
        <v>#REF!</v>
      </c>
      <c r="Y54" s="20" t="s">
        <v>124</v>
      </c>
    </row>
    <row r="55" spans="2:25" ht="21.75" x14ac:dyDescent="0.25">
      <c r="B55" s="10">
        <v>49</v>
      </c>
      <c r="C55" s="11" t="s">
        <v>175</v>
      </c>
      <c r="D55" s="1">
        <v>14246574.869999999</v>
      </c>
      <c r="E55" s="1">
        <v>99.956221909653308</v>
      </c>
      <c r="F55" s="1"/>
      <c r="G55" s="1"/>
      <c r="H55" s="15">
        <f t="shared" si="3"/>
        <v>0</v>
      </c>
      <c r="I55" s="29">
        <f t="shared" si="0"/>
        <v>0</v>
      </c>
      <c r="J55" s="15">
        <v>123483</v>
      </c>
      <c r="K55" s="14"/>
      <c r="L55" s="14"/>
      <c r="M55" s="14"/>
      <c r="N55" s="14"/>
      <c r="O55" s="14"/>
      <c r="P55" s="38">
        <f t="shared" si="4"/>
        <v>123483</v>
      </c>
      <c r="Q55" s="16">
        <f t="shared" si="6"/>
        <v>0</v>
      </c>
      <c r="R55" s="14">
        <v>0</v>
      </c>
      <c r="S55" s="16">
        <f t="shared" si="5"/>
        <v>8.667557018215425E-3</v>
      </c>
      <c r="T55" s="14">
        <v>0</v>
      </c>
      <c r="U55" s="17">
        <v>0</v>
      </c>
      <c r="V55" s="18">
        <v>0</v>
      </c>
      <c r="W55" s="19" t="e">
        <f>#REF!+E55+G55+I55+K55+N55+P55-R55-T55-V55</f>
        <v>#REF!</v>
      </c>
      <c r="X55" s="15" t="e">
        <f t="shared" si="2"/>
        <v>#REF!</v>
      </c>
      <c r="Y55" s="20" t="s">
        <v>126</v>
      </c>
    </row>
    <row r="56" spans="2:25" ht="21.75" x14ac:dyDescent="0.25">
      <c r="B56" s="10">
        <v>50</v>
      </c>
      <c r="C56" s="28" t="s">
        <v>198</v>
      </c>
      <c r="D56" s="1">
        <v>5350346.59</v>
      </c>
      <c r="E56" s="1">
        <v>99.995530022118544</v>
      </c>
      <c r="F56" s="1"/>
      <c r="G56" s="1"/>
      <c r="H56" s="15">
        <f t="shared" si="3"/>
        <v>0</v>
      </c>
      <c r="I56" s="29">
        <f t="shared" si="0"/>
        <v>0</v>
      </c>
      <c r="J56" s="26"/>
      <c r="K56" s="14"/>
      <c r="L56" s="14"/>
      <c r="M56" s="14"/>
      <c r="N56" s="14"/>
      <c r="O56" s="14"/>
      <c r="P56" s="38">
        <f t="shared" si="4"/>
        <v>0</v>
      </c>
      <c r="Q56" s="16">
        <f t="shared" si="6"/>
        <v>0</v>
      </c>
      <c r="R56" s="14">
        <v>0</v>
      </c>
      <c r="S56" s="16">
        <f t="shared" si="5"/>
        <v>0</v>
      </c>
      <c r="T56" s="14">
        <v>0</v>
      </c>
      <c r="U56" s="17">
        <v>0</v>
      </c>
      <c r="V56" s="18">
        <v>0</v>
      </c>
      <c r="W56" s="19" t="e">
        <f>#REF!+E56+G56+I56+K56+N56+P56-R56-T56-V56</f>
        <v>#REF!</v>
      </c>
      <c r="X56" s="15" t="e">
        <f t="shared" si="2"/>
        <v>#REF!</v>
      </c>
      <c r="Y56" s="20" t="s">
        <v>124</v>
      </c>
    </row>
    <row r="57" spans="2:25" ht="21.75" x14ac:dyDescent="0.25">
      <c r="B57" s="10">
        <v>51</v>
      </c>
      <c r="C57" s="11" t="s">
        <v>177</v>
      </c>
      <c r="D57" s="1">
        <v>2383708.69</v>
      </c>
      <c r="E57" s="1">
        <v>99.988200034396115</v>
      </c>
      <c r="F57" s="1"/>
      <c r="G57" s="1"/>
      <c r="H57" s="15">
        <f t="shared" si="3"/>
        <v>0</v>
      </c>
      <c r="I57" s="29">
        <f t="shared" si="0"/>
        <v>0</v>
      </c>
      <c r="J57" s="15">
        <v>16887.240000000002</v>
      </c>
      <c r="K57" s="14"/>
      <c r="L57" s="14"/>
      <c r="M57" s="14"/>
      <c r="N57" s="14"/>
      <c r="O57" s="14"/>
      <c r="P57" s="38">
        <f t="shared" si="4"/>
        <v>16887.240000000002</v>
      </c>
      <c r="Q57" s="16">
        <f t="shared" si="6"/>
        <v>0</v>
      </c>
      <c r="R57" s="14">
        <v>0</v>
      </c>
      <c r="S57" s="16">
        <f t="shared" si="5"/>
        <v>7.0844395000296797E-3</v>
      </c>
      <c r="T57" s="14">
        <v>0</v>
      </c>
      <c r="U57" s="17">
        <v>0</v>
      </c>
      <c r="V57" s="18">
        <v>0</v>
      </c>
      <c r="W57" s="19" t="e">
        <f>#REF!+E57+G57+I57+K57+N57+P57-R57-T57-V57</f>
        <v>#REF!</v>
      </c>
      <c r="X57" s="15" t="e">
        <f t="shared" si="2"/>
        <v>#REF!</v>
      </c>
      <c r="Y57" s="20" t="s">
        <v>124</v>
      </c>
    </row>
    <row r="58" spans="2:25" ht="21.75" x14ac:dyDescent="0.25">
      <c r="B58" s="10">
        <v>52</v>
      </c>
      <c r="C58" s="11" t="s">
        <v>178</v>
      </c>
      <c r="D58" s="1">
        <v>4118680.7300000004</v>
      </c>
      <c r="E58" s="1">
        <v>99.984966620542338</v>
      </c>
      <c r="F58" s="1"/>
      <c r="G58" s="1"/>
      <c r="H58" s="15">
        <f t="shared" si="3"/>
        <v>0</v>
      </c>
      <c r="I58" s="29">
        <f t="shared" si="0"/>
        <v>0</v>
      </c>
      <c r="J58" s="15">
        <v>613.67999999999995</v>
      </c>
      <c r="K58" s="14"/>
      <c r="L58" s="14"/>
      <c r="M58" s="14"/>
      <c r="N58" s="14"/>
      <c r="O58" s="14"/>
      <c r="P58" s="38">
        <f t="shared" si="4"/>
        <v>613.67999999999995</v>
      </c>
      <c r="Q58" s="16">
        <f t="shared" si="6"/>
        <v>0</v>
      </c>
      <c r="R58" s="14">
        <v>0</v>
      </c>
      <c r="S58" s="16">
        <f t="shared" si="5"/>
        <v>1.489991675076985E-4</v>
      </c>
      <c r="T58" s="14">
        <v>0</v>
      </c>
      <c r="U58" s="17">
        <v>0</v>
      </c>
      <c r="V58" s="18">
        <v>0</v>
      </c>
      <c r="W58" s="19" t="e">
        <f>#REF!+E58+G58+I58+K58+N58+P58-R58-T58-V58</f>
        <v>#REF!</v>
      </c>
      <c r="X58" s="15" t="e">
        <f t="shared" si="2"/>
        <v>#REF!</v>
      </c>
      <c r="Y58" s="20" t="s">
        <v>124</v>
      </c>
    </row>
    <row r="59" spans="2:25" ht="21.75" x14ac:dyDescent="0.25">
      <c r="B59" s="10">
        <v>53</v>
      </c>
      <c r="C59" s="11" t="s">
        <v>179</v>
      </c>
      <c r="D59" s="1">
        <v>2684287.63</v>
      </c>
      <c r="E59" s="1">
        <v>99.983509330896084</v>
      </c>
      <c r="F59" s="1">
        <v>44074.02</v>
      </c>
      <c r="G59" s="1"/>
      <c r="H59" s="15">
        <f t="shared" si="3"/>
        <v>44074.02</v>
      </c>
      <c r="I59" s="29">
        <f t="shared" si="0"/>
        <v>1.6419261299505373E-2</v>
      </c>
      <c r="J59" s="15">
        <v>24634</v>
      </c>
      <c r="K59" s="14"/>
      <c r="L59" s="14"/>
      <c r="M59" s="14"/>
      <c r="N59" s="14"/>
      <c r="O59" s="14"/>
      <c r="P59" s="38">
        <f t="shared" si="4"/>
        <v>24634</v>
      </c>
      <c r="Q59" s="16">
        <f t="shared" si="6"/>
        <v>1.6419261299505373E-2</v>
      </c>
      <c r="R59" s="14">
        <v>0</v>
      </c>
      <c r="S59" s="16">
        <f t="shared" si="5"/>
        <v>9.1771089374650967E-3</v>
      </c>
      <c r="T59" s="14">
        <v>0</v>
      </c>
      <c r="U59" s="17">
        <v>0</v>
      </c>
      <c r="V59" s="18">
        <v>0</v>
      </c>
      <c r="W59" s="19" t="e">
        <f>#REF!+E59+G59+I59+K59+N59+P59-R59-T59-V59</f>
        <v>#REF!</v>
      </c>
      <c r="X59" s="15" t="e">
        <f t="shared" si="2"/>
        <v>#REF!</v>
      </c>
      <c r="Y59" s="20" t="s">
        <v>126</v>
      </c>
    </row>
    <row r="60" spans="2:25" ht="21.75" x14ac:dyDescent="0.25">
      <c r="B60" s="10">
        <v>54</v>
      </c>
      <c r="C60" s="11" t="s">
        <v>180</v>
      </c>
      <c r="D60" s="1">
        <v>5783639.7800000003</v>
      </c>
      <c r="E60" s="1">
        <v>98.452976243165409</v>
      </c>
      <c r="F60" s="1"/>
      <c r="G60" s="1"/>
      <c r="H60" s="15">
        <f t="shared" si="3"/>
        <v>0</v>
      </c>
      <c r="I60" s="29">
        <f t="shared" si="0"/>
        <v>0</v>
      </c>
      <c r="J60" s="15"/>
      <c r="K60" s="14"/>
      <c r="L60" s="14"/>
      <c r="M60" s="14"/>
      <c r="N60" s="14"/>
      <c r="O60" s="14"/>
      <c r="P60" s="38">
        <f t="shared" si="4"/>
        <v>0</v>
      </c>
      <c r="Q60" s="16">
        <f t="shared" si="6"/>
        <v>0</v>
      </c>
      <c r="R60" s="14">
        <v>0</v>
      </c>
      <c r="S60" s="16">
        <f t="shared" si="5"/>
        <v>0</v>
      </c>
      <c r="T60" s="14">
        <v>0</v>
      </c>
      <c r="U60" s="17">
        <v>0</v>
      </c>
      <c r="V60" s="18">
        <v>0</v>
      </c>
      <c r="W60" s="19" t="e">
        <f>#REF!+E60+G60+I60+K60+N60+P60-R60-T60-V60</f>
        <v>#REF!</v>
      </c>
      <c r="X60" s="15" t="e">
        <f t="shared" si="2"/>
        <v>#REF!</v>
      </c>
      <c r="Y60" s="20" t="s">
        <v>124</v>
      </c>
    </row>
    <row r="61" spans="2:25" ht="53.25" x14ac:dyDescent="0.25">
      <c r="B61" s="10">
        <v>55</v>
      </c>
      <c r="C61" s="11" t="s">
        <v>181</v>
      </c>
      <c r="D61" s="1">
        <v>8137665.3100000005</v>
      </c>
      <c r="E61" s="1">
        <v>99.967093651079125</v>
      </c>
      <c r="F61" s="1">
        <v>96888.6</v>
      </c>
      <c r="G61" s="1"/>
      <c r="H61" s="15">
        <f t="shared" si="3"/>
        <v>96888.6</v>
      </c>
      <c r="I61" s="29">
        <f t="shared" si="0"/>
        <v>1.190619131029364E-2</v>
      </c>
      <c r="J61" s="15">
        <v>162350.95000000001</v>
      </c>
      <c r="K61" s="14"/>
      <c r="L61" s="14"/>
      <c r="M61" s="14"/>
      <c r="N61" s="14"/>
      <c r="O61" s="14"/>
      <c r="P61" s="38">
        <f t="shared" si="4"/>
        <v>162350.95000000001</v>
      </c>
      <c r="Q61" s="16">
        <f t="shared" si="6"/>
        <v>1.190619131029364E-2</v>
      </c>
      <c r="R61" s="14">
        <v>0</v>
      </c>
      <c r="S61" s="16">
        <v>1.9E-2</v>
      </c>
      <c r="T61" s="14">
        <v>0</v>
      </c>
      <c r="U61" s="17">
        <v>0</v>
      </c>
      <c r="V61" s="18">
        <v>0</v>
      </c>
      <c r="W61" s="19" t="e">
        <f>#REF!+E61+G61+I61+K61+N61+P61-R61-T61-V61</f>
        <v>#REF!</v>
      </c>
      <c r="X61" s="15" t="e">
        <f t="shared" si="2"/>
        <v>#REF!</v>
      </c>
      <c r="Y61" s="20" t="s">
        <v>126</v>
      </c>
    </row>
    <row r="62" spans="2:25" ht="21.75" x14ac:dyDescent="0.25">
      <c r="B62" s="10">
        <v>56</v>
      </c>
      <c r="C62" s="11" t="s">
        <v>182</v>
      </c>
      <c r="D62" s="1">
        <v>3018628.69</v>
      </c>
      <c r="E62" s="1">
        <v>99.981077437731841</v>
      </c>
      <c r="F62" s="1"/>
      <c r="G62" s="1"/>
      <c r="H62" s="15">
        <f t="shared" si="3"/>
        <v>0</v>
      </c>
      <c r="I62" s="29">
        <f t="shared" si="0"/>
        <v>0</v>
      </c>
      <c r="J62" s="15">
        <v>73697.929999999993</v>
      </c>
      <c r="K62" s="14"/>
      <c r="L62" s="14"/>
      <c r="M62" s="14"/>
      <c r="N62" s="14"/>
      <c r="O62" s="14"/>
      <c r="P62" s="38">
        <f t="shared" si="4"/>
        <v>73697.929999999993</v>
      </c>
      <c r="Q62" s="16">
        <f t="shared" si="6"/>
        <v>0</v>
      </c>
      <c r="R62" s="14">
        <v>0</v>
      </c>
      <c r="S62" s="16">
        <f t="shared" si="5"/>
        <v>2.4414374064668416E-2</v>
      </c>
      <c r="T62" s="14">
        <v>10</v>
      </c>
      <c r="U62" s="17">
        <v>0</v>
      </c>
      <c r="V62" s="18">
        <v>0</v>
      </c>
      <c r="W62" s="19" t="e">
        <f>#REF!+E62+G62+I62+K62+N62+P62-R62-T62-V62</f>
        <v>#REF!</v>
      </c>
      <c r="X62" s="15" t="e">
        <f t="shared" si="2"/>
        <v>#REF!</v>
      </c>
      <c r="Y62" s="20" t="s">
        <v>124</v>
      </c>
    </row>
    <row r="63" spans="2:25" ht="21.75" x14ac:dyDescent="0.25">
      <c r="B63" s="10">
        <v>57</v>
      </c>
      <c r="C63" s="22" t="s">
        <v>183</v>
      </c>
      <c r="D63" s="1">
        <v>2337306.69</v>
      </c>
      <c r="E63" s="1">
        <v>99.764067384708639</v>
      </c>
      <c r="F63" s="1"/>
      <c r="G63" s="1"/>
      <c r="H63" s="15">
        <f t="shared" si="3"/>
        <v>0</v>
      </c>
      <c r="I63" s="29">
        <f t="shared" si="0"/>
        <v>0</v>
      </c>
      <c r="J63" s="15"/>
      <c r="K63" s="14"/>
      <c r="L63" s="14"/>
      <c r="M63" s="14"/>
      <c r="N63" s="14"/>
      <c r="O63" s="14"/>
      <c r="P63" s="38">
        <f t="shared" si="4"/>
        <v>0</v>
      </c>
      <c r="Q63" s="16">
        <f t="shared" si="6"/>
        <v>0</v>
      </c>
      <c r="R63" s="14">
        <v>0</v>
      </c>
      <c r="S63" s="16">
        <f t="shared" si="5"/>
        <v>0</v>
      </c>
      <c r="T63" s="14">
        <v>0</v>
      </c>
      <c r="U63" s="17">
        <v>0</v>
      </c>
      <c r="V63" s="18">
        <v>0</v>
      </c>
      <c r="W63" s="19" t="e">
        <f>#REF!+E63+G63+I63+K63+N63+P63-R63-T63-V63</f>
        <v>#REF!</v>
      </c>
      <c r="X63" s="15" t="e">
        <f t="shared" si="2"/>
        <v>#REF!</v>
      </c>
      <c r="Y63" s="20" t="s">
        <v>126</v>
      </c>
    </row>
    <row r="64" spans="2:25" ht="21.75" x14ac:dyDescent="0.25">
      <c r="B64" s="10">
        <v>58</v>
      </c>
      <c r="C64" s="11" t="s">
        <v>184</v>
      </c>
      <c r="D64" s="1">
        <v>24967638.390000001</v>
      </c>
      <c r="E64" s="1">
        <v>99.997750698888993</v>
      </c>
      <c r="F64" s="1"/>
      <c r="G64" s="1"/>
      <c r="H64" s="15">
        <f t="shared" si="3"/>
        <v>0</v>
      </c>
      <c r="I64" s="29">
        <f t="shared" si="0"/>
        <v>0</v>
      </c>
      <c r="J64" s="15">
        <v>328231</v>
      </c>
      <c r="K64" s="14"/>
      <c r="L64" s="14">
        <v>295466.23999999999</v>
      </c>
      <c r="M64" s="14"/>
      <c r="N64" s="14"/>
      <c r="O64" s="14"/>
      <c r="P64" s="38">
        <f t="shared" si="4"/>
        <v>32764.760000000009</v>
      </c>
      <c r="Q64" s="16">
        <f t="shared" si="6"/>
        <v>0</v>
      </c>
      <c r="R64" s="14">
        <v>0</v>
      </c>
      <c r="S64" s="16">
        <f t="shared" si="5"/>
        <v>1.3122891115373932E-3</v>
      </c>
      <c r="T64" s="14">
        <v>0</v>
      </c>
      <c r="U64" s="17">
        <v>0</v>
      </c>
      <c r="V64" s="18">
        <v>0</v>
      </c>
      <c r="W64" s="19" t="e">
        <f>#REF!+E64+G64+I64+K64+N64+P64-R64-T64-V64</f>
        <v>#REF!</v>
      </c>
      <c r="X64" s="15" t="e">
        <f t="shared" si="2"/>
        <v>#REF!</v>
      </c>
      <c r="Y64" s="20" t="s">
        <v>124</v>
      </c>
    </row>
    <row r="65" spans="2:25" ht="42.75" x14ac:dyDescent="0.25">
      <c r="B65" s="10">
        <v>59</v>
      </c>
      <c r="C65" s="11" t="s">
        <v>185</v>
      </c>
      <c r="D65" s="1">
        <v>19527194.84</v>
      </c>
      <c r="E65" s="1">
        <v>99.962143049918851</v>
      </c>
      <c r="F65" s="1"/>
      <c r="G65" s="1">
        <v>28400</v>
      </c>
      <c r="H65" s="15">
        <f t="shared" si="3"/>
        <v>28400</v>
      </c>
      <c r="I65" s="29">
        <f t="shared" si="0"/>
        <v>1.4543819648803176E-3</v>
      </c>
      <c r="J65" s="15"/>
      <c r="K65" s="14"/>
      <c r="L65" s="14"/>
      <c r="M65" s="14"/>
      <c r="N65" s="14"/>
      <c r="O65" s="14"/>
      <c r="P65" s="38">
        <f t="shared" si="4"/>
        <v>0</v>
      </c>
      <c r="Q65" s="16">
        <f t="shared" si="6"/>
        <v>1.4543819648803176E-3</v>
      </c>
      <c r="R65" s="14">
        <v>0</v>
      </c>
      <c r="S65" s="16">
        <f t="shared" si="5"/>
        <v>0</v>
      </c>
      <c r="T65" s="14">
        <v>0</v>
      </c>
      <c r="U65" s="17">
        <v>0</v>
      </c>
      <c r="V65" s="18">
        <v>0</v>
      </c>
      <c r="W65" s="19" t="e">
        <f>#REF!+E65+G65+I65+K65+N65+P65-R65-T65-V65</f>
        <v>#REF!</v>
      </c>
      <c r="X65" s="15" t="e">
        <f t="shared" si="2"/>
        <v>#REF!</v>
      </c>
      <c r="Y65" s="20" t="s">
        <v>124</v>
      </c>
    </row>
    <row r="66" spans="2:25" ht="21.75" x14ac:dyDescent="0.25">
      <c r="B66" s="10">
        <v>60</v>
      </c>
      <c r="C66" s="11" t="s">
        <v>186</v>
      </c>
      <c r="D66" s="1">
        <v>26411732.59</v>
      </c>
      <c r="E66" s="1">
        <v>98.774220123786904</v>
      </c>
      <c r="F66" s="1">
        <v>76975.44</v>
      </c>
      <c r="G66" s="1"/>
      <c r="H66" s="15">
        <f t="shared" si="3"/>
        <v>76975.44</v>
      </c>
      <c r="I66" s="29">
        <f t="shared" si="0"/>
        <v>2.9144411385243394E-3</v>
      </c>
      <c r="J66" s="15">
        <v>19792.61</v>
      </c>
      <c r="K66" s="14"/>
      <c r="L66" s="14"/>
      <c r="M66" s="14"/>
      <c r="N66" s="14"/>
      <c r="O66" s="14"/>
      <c r="P66" s="38">
        <f t="shared" si="4"/>
        <v>19792.61</v>
      </c>
      <c r="Q66" s="16">
        <f t="shared" si="6"/>
        <v>2.9144411385243394E-3</v>
      </c>
      <c r="R66" s="14">
        <v>0</v>
      </c>
      <c r="S66" s="16">
        <f t="shared" si="5"/>
        <v>7.4938703595287307E-4</v>
      </c>
      <c r="T66" s="14">
        <v>0</v>
      </c>
      <c r="U66" s="17">
        <v>0</v>
      </c>
      <c r="V66" s="18">
        <v>0</v>
      </c>
      <c r="W66" s="19" t="e">
        <f>#REF!+E66+G66+I66+K66+N66+P66-R66-T66-V66</f>
        <v>#REF!</v>
      </c>
      <c r="X66" s="15" t="e">
        <f t="shared" si="2"/>
        <v>#REF!</v>
      </c>
      <c r="Y66" s="20" t="s">
        <v>147</v>
      </c>
    </row>
    <row r="67" spans="2:25" ht="21.75" x14ac:dyDescent="0.25">
      <c r="B67" s="10">
        <v>61</v>
      </c>
      <c r="C67" s="11" t="s">
        <v>187</v>
      </c>
      <c r="D67" s="1">
        <v>15058066.68</v>
      </c>
      <c r="E67" s="1">
        <v>99.907554936305729</v>
      </c>
      <c r="F67" s="1">
        <v>51093.84</v>
      </c>
      <c r="G67" s="1"/>
      <c r="H67" s="15">
        <f t="shared" si="3"/>
        <v>51093.84</v>
      </c>
      <c r="I67" s="29">
        <f t="shared" si="0"/>
        <v>3.3931208491633533E-3</v>
      </c>
      <c r="J67" s="15">
        <v>12361734.07</v>
      </c>
      <c r="K67" s="14"/>
      <c r="L67" s="14">
        <v>12348000</v>
      </c>
      <c r="M67" s="14"/>
      <c r="N67" s="14"/>
      <c r="O67" s="14"/>
      <c r="P67" s="38">
        <f t="shared" si="4"/>
        <v>13734.070000000298</v>
      </c>
      <c r="Q67" s="16">
        <f t="shared" si="6"/>
        <v>3.3931208491633533E-3</v>
      </c>
      <c r="R67" s="14">
        <v>0</v>
      </c>
      <c r="S67" s="16">
        <f t="shared" si="5"/>
        <v>9.120739263455233E-4</v>
      </c>
      <c r="T67" s="14">
        <v>0</v>
      </c>
      <c r="U67" s="17">
        <v>0</v>
      </c>
      <c r="V67" s="18">
        <v>0</v>
      </c>
      <c r="W67" s="19" t="e">
        <f>#REF!+E67+G67+I67+K67+N67+P67-R67-T67-V67</f>
        <v>#REF!</v>
      </c>
      <c r="X67" s="15" t="e">
        <f t="shared" si="2"/>
        <v>#REF!</v>
      </c>
      <c r="Y67" s="20" t="s">
        <v>124</v>
      </c>
    </row>
    <row r="68" spans="2:25" ht="21.75" x14ac:dyDescent="0.25">
      <c r="B68" s="10">
        <v>62</v>
      </c>
      <c r="C68" s="11" t="s">
        <v>188</v>
      </c>
      <c r="D68" s="1">
        <v>1729718.44</v>
      </c>
      <c r="E68" s="1">
        <v>99.59312407695829</v>
      </c>
      <c r="F68" s="1"/>
      <c r="G68" s="1"/>
      <c r="H68" s="15">
        <f t="shared" si="3"/>
        <v>0</v>
      </c>
      <c r="I68" s="29">
        <f t="shared" si="0"/>
        <v>0</v>
      </c>
      <c r="J68" s="15"/>
      <c r="K68" s="14"/>
      <c r="L68" s="14"/>
      <c r="M68" s="14"/>
      <c r="N68" s="14"/>
      <c r="O68" s="14"/>
      <c r="P68" s="38">
        <f t="shared" si="4"/>
        <v>0</v>
      </c>
      <c r="Q68" s="16">
        <f t="shared" si="6"/>
        <v>0</v>
      </c>
      <c r="R68" s="14">
        <v>0</v>
      </c>
      <c r="S68" s="16">
        <f t="shared" si="5"/>
        <v>0</v>
      </c>
      <c r="T68" s="14">
        <v>0</v>
      </c>
      <c r="U68" s="17">
        <v>0</v>
      </c>
      <c r="V68" s="18">
        <v>0</v>
      </c>
      <c r="W68" s="19" t="e">
        <f>#REF!+E68+G68+I68+K68+N68+P68-R68-T68-V68</f>
        <v>#REF!</v>
      </c>
      <c r="X68" s="15" t="e">
        <f t="shared" si="2"/>
        <v>#REF!</v>
      </c>
      <c r="Y68" s="20" t="s">
        <v>124</v>
      </c>
    </row>
    <row r="69" spans="2:25" ht="21.75" x14ac:dyDescent="0.25">
      <c r="B69" s="10">
        <v>63</v>
      </c>
      <c r="C69" s="11" t="s">
        <v>189</v>
      </c>
      <c r="D69" s="1">
        <v>10056113.359999999</v>
      </c>
      <c r="E69" s="1">
        <v>99.897574450954849</v>
      </c>
      <c r="F69" s="1"/>
      <c r="G69" s="1"/>
      <c r="H69" s="15">
        <f t="shared" si="3"/>
        <v>0</v>
      </c>
      <c r="I69" s="29">
        <f t="shared" si="0"/>
        <v>0</v>
      </c>
      <c r="J69" s="15">
        <v>11649.58</v>
      </c>
      <c r="K69" s="14"/>
      <c r="L69" s="14"/>
      <c r="M69" s="14"/>
      <c r="N69" s="14"/>
      <c r="O69" s="14"/>
      <c r="P69" s="38">
        <f t="shared" si="4"/>
        <v>11649.58</v>
      </c>
      <c r="Q69" s="16">
        <f t="shared" si="6"/>
        <v>0</v>
      </c>
      <c r="R69" s="14">
        <v>0</v>
      </c>
      <c r="S69" s="16">
        <f t="shared" si="5"/>
        <v>1.15845750569383E-3</v>
      </c>
      <c r="T69" s="14">
        <v>0</v>
      </c>
      <c r="U69" s="17">
        <v>0</v>
      </c>
      <c r="V69" s="18">
        <v>0</v>
      </c>
      <c r="W69" s="19" t="e">
        <f>#REF!+E69+G69+I69+K69+N69+P69-R69-T69-V69</f>
        <v>#REF!</v>
      </c>
      <c r="X69" s="15" t="e">
        <f t="shared" si="2"/>
        <v>#REF!</v>
      </c>
      <c r="Y69" s="20" t="s">
        <v>126</v>
      </c>
    </row>
    <row r="70" spans="2:25" ht="21.75" x14ac:dyDescent="0.25">
      <c r="B70" s="10">
        <v>64</v>
      </c>
      <c r="C70" s="11" t="s">
        <v>190</v>
      </c>
      <c r="D70" s="1">
        <v>3441525.3800000004</v>
      </c>
      <c r="E70" s="1">
        <v>99.95308092056078</v>
      </c>
      <c r="F70" s="1">
        <v>12449.33</v>
      </c>
      <c r="G70" s="1"/>
      <c r="H70" s="15">
        <f t="shared" si="3"/>
        <v>12449.33</v>
      </c>
      <c r="I70" s="29">
        <f t="shared" si="0"/>
        <v>3.6173872412354545E-3</v>
      </c>
      <c r="J70" s="15">
        <v>694.71</v>
      </c>
      <c r="K70" s="14"/>
      <c r="L70" s="14"/>
      <c r="M70" s="14"/>
      <c r="N70" s="14"/>
      <c r="O70" s="14"/>
      <c r="P70" s="38">
        <f t="shared" si="4"/>
        <v>694.71</v>
      </c>
      <c r="Q70" s="16">
        <f t="shared" si="6"/>
        <v>3.6173872412354545E-3</v>
      </c>
      <c r="R70" s="14">
        <v>0</v>
      </c>
      <c r="S70" s="16">
        <f t="shared" si="5"/>
        <v>2.0186107126718327E-4</v>
      </c>
      <c r="T70" s="14">
        <v>0</v>
      </c>
      <c r="U70" s="17">
        <v>0</v>
      </c>
      <c r="V70" s="18">
        <v>0</v>
      </c>
      <c r="W70" s="19" t="e">
        <f>#REF!+E70+G70+I70+K70+N70+P70-R70-T70-V70</f>
        <v>#REF!</v>
      </c>
      <c r="X70" s="15" t="e">
        <f t="shared" si="2"/>
        <v>#REF!</v>
      </c>
      <c r="Y70" s="20" t="s">
        <v>126</v>
      </c>
    </row>
    <row r="71" spans="2:25" x14ac:dyDescent="0.25">
      <c r="J71" s="2">
        <f>SUM(J7:J70)</f>
        <v>32197290.049999993</v>
      </c>
      <c r="L71">
        <f>SUM(L7:L70)</f>
        <v>30833924.869999997</v>
      </c>
    </row>
    <row r="72" spans="2:25" x14ac:dyDescent="0.25">
      <c r="L72">
        <v>824150</v>
      </c>
    </row>
    <row r="73" spans="2:25" x14ac:dyDescent="0.25">
      <c r="L73">
        <f>SUM(L71:L72)</f>
        <v>31658074.869999997</v>
      </c>
    </row>
  </sheetData>
  <mergeCells count="12">
    <mergeCell ref="B3:B5"/>
    <mergeCell ref="C3:C5"/>
    <mergeCell ref="D3:W3"/>
    <mergeCell ref="X3:X5"/>
    <mergeCell ref="Y3:Y5"/>
    <mergeCell ref="D4:E4"/>
    <mergeCell ref="H4:I4"/>
    <mergeCell ref="O4:P4"/>
    <mergeCell ref="Q4:R4"/>
    <mergeCell ref="S4:T4"/>
    <mergeCell ref="U4:V4"/>
    <mergeCell ref="J4:N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СВОД 1 кв.2023</vt:lpstr>
      <vt:lpstr>ПБС (1)</vt:lpstr>
      <vt:lpstr>БО и касса</vt:lpstr>
      <vt:lpstr>% БО и касса</vt:lpstr>
      <vt:lpstr>Лист3</vt:lpstr>
      <vt:lpstr>Лист4</vt:lpstr>
      <vt:lpstr>8.8.9ДтКт</vt:lpstr>
      <vt:lpstr>Изменения в смету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2023-05-19T09:12:51Z</cp:lastPrinted>
  <dcterms:created xsi:type="dcterms:W3CDTF">2023-03-16T12:33:42Z</dcterms:created>
  <dcterms:modified xsi:type="dcterms:W3CDTF">2023-05-19T09:12:56Z</dcterms:modified>
</cp:coreProperties>
</file>