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7650"/>
  </bookViews>
  <sheets>
    <sheet name="СВОД 9 мес.2023" sheetId="6" r:id="rId1"/>
    <sheet name="БО и касса" sheetId="2" state="hidden" r:id="rId2"/>
    <sheet name="Лист3" sheetId="4" state="hidden" r:id="rId3"/>
    <sheet name="Лист4" sheetId="5" state="hidden" r:id="rId4"/>
    <sheet name="Лист2" sheetId="16" state="hidden" r:id="rId5"/>
    <sheet name="8.8.9ДтКт" sheetId="8" state="hidden" r:id="rId6"/>
    <sheet name="206 дт" sheetId="17" state="hidden" r:id="rId7"/>
    <sheet name="206ДТ" sheetId="12" state="hidden" r:id="rId8"/>
    <sheet name="208 ДТ" sheetId="13" state="hidden" r:id="rId9"/>
    <sheet name="Изменения в смету" sheetId="7" state="hidden" r:id="rId10"/>
    <sheet name="% БО и касса 01.07." sheetId="10" state="hidden" r:id="rId11"/>
    <sheet name="ЛБО БО ВР 200" sheetId="15" state="hidden" r:id="rId12"/>
    <sheet name="302 общий" sheetId="14" state="hidden" r:id="rId13"/>
    <sheet name="302КТ" sheetId="18" state="hidden" r:id="rId14"/>
  </sheets>
  <externalReferences>
    <externalReference r:id="rId15"/>
  </externalReferences>
  <definedNames>
    <definedName name="_xlnm._FilterDatabase" localSheetId="10" hidden="1">'% БО и касса 01.07.'!$A$24:$L$93</definedName>
    <definedName name="_xlnm._FilterDatabase" localSheetId="6" hidden="1">'206 дт'!$A$7:$F$69</definedName>
    <definedName name="_xlnm._FilterDatabase" localSheetId="7" hidden="1">'206ДТ'!$A$4:$F$66</definedName>
    <definedName name="_xlnm._FilterDatabase" localSheetId="8" hidden="1">'208 ДТ'!$A$10:$F$71</definedName>
    <definedName name="_xlnm._FilterDatabase" localSheetId="12" hidden="1">'302 общий'!$A$4:$F$70</definedName>
    <definedName name="_xlnm._FilterDatabase" localSheetId="13" hidden="1">'302КТ'!$A$7:$H$7</definedName>
    <definedName name="_xlnm._FilterDatabase" localSheetId="5" hidden="1">'8.8.9ДтКт'!$B$3:$Z$73</definedName>
    <definedName name="_xlnm._FilterDatabase" localSheetId="1" hidden="1">'БО и касса'!$C$6:$AA$70</definedName>
    <definedName name="_xlnm._FilterDatabase" localSheetId="9" hidden="1">'Изменения в смету'!$B$3:$E$66</definedName>
    <definedName name="_xlnm._FilterDatabase" localSheetId="4" hidden="1">Лист2!$A$23:$K$92</definedName>
    <definedName name="_xlnm._FilterDatabase" localSheetId="0" hidden="1">'СВОД 9 мес.2023'!$B$10:$AA$78</definedName>
  </definedNames>
  <calcPr calcId="145621" refMode="R1C1"/>
</workbook>
</file>

<file path=xl/calcChain.xml><?xml version="1.0" encoding="utf-8"?>
<calcChain xmlns="http://schemas.openxmlformats.org/spreadsheetml/2006/main">
  <c r="Y29" i="6" l="1"/>
  <c r="Y76" i="6" l="1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77" i="6"/>
  <c r="T7" i="8" l="1"/>
  <c r="H26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D43" i="18" l="1"/>
  <c r="H43" i="18" s="1"/>
  <c r="F69" i="8"/>
  <c r="F67" i="8"/>
  <c r="F66" i="8"/>
  <c r="F65" i="8"/>
  <c r="F64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F63" i="8"/>
  <c r="F61" i="8"/>
  <c r="F60" i="8"/>
  <c r="F59" i="8"/>
  <c r="F59" i="17"/>
  <c r="F58" i="8"/>
  <c r="F57" i="8"/>
  <c r="F56" i="8"/>
  <c r="F55" i="8"/>
  <c r="F54" i="8"/>
  <c r="F53" i="8"/>
  <c r="F52" i="8"/>
  <c r="F50" i="8"/>
  <c r="F49" i="8"/>
  <c r="F48" i="8"/>
  <c r="F46" i="8"/>
  <c r="F47" i="17"/>
  <c r="F44" i="8"/>
  <c r="F43" i="8"/>
  <c r="F40" i="8"/>
  <c r="F39" i="8"/>
  <c r="F38" i="8"/>
  <c r="F36" i="8"/>
  <c r="F35" i="8"/>
  <c r="F34" i="8"/>
  <c r="F33" i="8"/>
  <c r="F32" i="8"/>
  <c r="F31" i="8"/>
  <c r="F29" i="8"/>
  <c r="F28" i="8"/>
  <c r="F27" i="8"/>
  <c r="F26" i="8"/>
  <c r="F25" i="8"/>
  <c r="F23" i="8"/>
  <c r="F22" i="8"/>
  <c r="F21" i="8"/>
  <c r="F17" i="8"/>
  <c r="F16" i="8"/>
  <c r="F15" i="8"/>
  <c r="F14" i="8"/>
  <c r="F13" i="8"/>
  <c r="F12" i="8"/>
  <c r="F11" i="8"/>
  <c r="F16" i="17"/>
  <c r="F18" i="8"/>
  <c r="F30" i="8"/>
  <c r="F51" i="8"/>
  <c r="F47" i="8"/>
  <c r="F24" i="8"/>
  <c r="F19" i="8"/>
  <c r="F41" i="8"/>
  <c r="F69" i="17"/>
  <c r="F68" i="17"/>
  <c r="F67" i="17"/>
  <c r="F66" i="17"/>
  <c r="F65" i="17"/>
  <c r="F64" i="17"/>
  <c r="F63" i="17"/>
  <c r="F62" i="17"/>
  <c r="F61" i="17"/>
  <c r="F60" i="17"/>
  <c r="F58" i="17"/>
  <c r="F57" i="17"/>
  <c r="F56" i="17"/>
  <c r="F55" i="17"/>
  <c r="F54" i="17"/>
  <c r="F53" i="17"/>
  <c r="F52" i="17"/>
  <c r="F51" i="17"/>
  <c r="F50" i="17"/>
  <c r="F49" i="17"/>
  <c r="F48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7" i="8"/>
  <c r="F15" i="17"/>
  <c r="F14" i="17"/>
  <c r="F13" i="17"/>
  <c r="F12" i="17"/>
  <c r="F11" i="17"/>
  <c r="F10" i="17"/>
  <c r="F9" i="17"/>
  <c r="F8" i="17"/>
  <c r="F8" i="8"/>
  <c r="F9" i="8"/>
  <c r="J29" i="6" l="1"/>
  <c r="K29" i="6"/>
  <c r="L29" i="6"/>
  <c r="J30" i="6"/>
  <c r="K30" i="6"/>
  <c r="L30" i="6"/>
  <c r="M30" i="6"/>
  <c r="J31" i="6"/>
  <c r="K31" i="6"/>
  <c r="L31" i="6"/>
  <c r="M31" i="6"/>
  <c r="J32" i="6"/>
  <c r="K32" i="6"/>
  <c r="L32" i="6"/>
  <c r="M32" i="6"/>
  <c r="Z77" i="6"/>
  <c r="Z75" i="6"/>
  <c r="Z74" i="6"/>
  <c r="Z73" i="6"/>
  <c r="J70" i="2" l="1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J7" i="2"/>
  <c r="H7" i="2"/>
  <c r="L7" i="2" s="1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T70" i="8" l="1"/>
  <c r="T69" i="8"/>
  <c r="T67" i="8"/>
  <c r="T66" i="8"/>
  <c r="T61" i="8"/>
  <c r="T60" i="8"/>
  <c r="T59" i="8"/>
  <c r="T58" i="8"/>
  <c r="T56" i="8"/>
  <c r="T55" i="8"/>
  <c r="T54" i="8"/>
  <c r="T52" i="8"/>
  <c r="T49" i="8"/>
  <c r="T48" i="8"/>
  <c r="T47" i="8"/>
  <c r="T46" i="8"/>
  <c r="T44" i="8"/>
  <c r="T40" i="8"/>
  <c r="T38" i="8"/>
  <c r="T37" i="8"/>
  <c r="T36" i="8"/>
  <c r="T35" i="8"/>
  <c r="T34" i="8"/>
  <c r="T32" i="8"/>
  <c r="T31" i="8"/>
  <c r="T30" i="8"/>
  <c r="T29" i="8"/>
  <c r="T28" i="8"/>
  <c r="T27" i="8"/>
  <c r="T25" i="8"/>
  <c r="T24" i="8"/>
  <c r="T22" i="8"/>
  <c r="T21" i="8"/>
  <c r="T20" i="8"/>
  <c r="T19" i="8"/>
  <c r="T15" i="8"/>
  <c r="T13" i="8"/>
  <c r="T12" i="8"/>
  <c r="T11" i="8"/>
  <c r="T9" i="8"/>
  <c r="T8" i="8"/>
  <c r="I40" i="14"/>
  <c r="T14" i="8"/>
  <c r="I15" i="14"/>
  <c r="I14" i="14"/>
  <c r="I69" i="14"/>
  <c r="I68" i="14"/>
  <c r="I67" i="14"/>
  <c r="I66" i="14"/>
  <c r="I65" i="14"/>
  <c r="I64" i="14"/>
  <c r="I63" i="14"/>
  <c r="I60" i="14"/>
  <c r="I59" i="14"/>
  <c r="I58" i="14"/>
  <c r="I56" i="14"/>
  <c r="I55" i="14"/>
  <c r="I54" i="14"/>
  <c r="I52" i="14"/>
  <c r="I51" i="14"/>
  <c r="I50" i="14"/>
  <c r="I49" i="14"/>
  <c r="I48" i="14"/>
  <c r="I46" i="14"/>
  <c r="I45" i="14"/>
  <c r="I42" i="14"/>
  <c r="I41" i="14"/>
  <c r="I39" i="14"/>
  <c r="I38" i="14"/>
  <c r="I37" i="14"/>
  <c r="I36" i="14"/>
  <c r="I35" i="14"/>
  <c r="I34" i="14"/>
  <c r="I33" i="14"/>
  <c r="I32" i="14"/>
  <c r="I31" i="14"/>
  <c r="I30" i="14"/>
  <c r="I29" i="14"/>
  <c r="I27" i="14"/>
  <c r="I26" i="14"/>
  <c r="I24" i="14"/>
  <c r="I23" i="14"/>
  <c r="I21" i="14"/>
  <c r="I20" i="14"/>
  <c r="I19" i="14"/>
  <c r="I18" i="14"/>
  <c r="I17" i="14"/>
  <c r="I16" i="14"/>
  <c r="I13" i="14"/>
  <c r="I10" i="14"/>
  <c r="I9" i="14"/>
  <c r="I8" i="14"/>
  <c r="I7" i="14"/>
  <c r="I6" i="14"/>
  <c r="I5" i="14"/>
  <c r="E69" i="14" l="1"/>
  <c r="E68" i="14"/>
  <c r="E67" i="14"/>
  <c r="E66" i="14"/>
  <c r="E65" i="14"/>
  <c r="E64" i="14"/>
  <c r="E63" i="14"/>
  <c r="E60" i="14"/>
  <c r="E59" i="14"/>
  <c r="E58" i="14"/>
  <c r="E56" i="14"/>
  <c r="E55" i="14"/>
  <c r="E54" i="14"/>
  <c r="E52" i="14"/>
  <c r="E51" i="14"/>
  <c r="E50" i="14"/>
  <c r="E49" i="14"/>
  <c r="E48" i="14"/>
  <c r="E46" i="14"/>
  <c r="E45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7" i="14"/>
  <c r="E26" i="14"/>
  <c r="E24" i="14"/>
  <c r="E23" i="14"/>
  <c r="E21" i="14"/>
  <c r="E20" i="14"/>
  <c r="E19" i="14"/>
  <c r="E18" i="14"/>
  <c r="E17" i="14"/>
  <c r="E16" i="14"/>
  <c r="E15" i="14"/>
  <c r="E14" i="14"/>
  <c r="E13" i="14"/>
  <c r="E10" i="14"/>
  <c r="E9" i="14"/>
  <c r="E8" i="14"/>
  <c r="E7" i="14" l="1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J7" i="8"/>
  <c r="I9" i="8"/>
  <c r="I8" i="8"/>
  <c r="J70" i="8"/>
  <c r="S77" i="6" s="1"/>
  <c r="J69" i="8"/>
  <c r="S76" i="6" s="1"/>
  <c r="J68" i="8"/>
  <c r="S75" i="6" s="1"/>
  <c r="J67" i="8"/>
  <c r="S74" i="6" s="1"/>
  <c r="J66" i="8"/>
  <c r="S73" i="6" s="1"/>
  <c r="J65" i="8"/>
  <c r="S72" i="6" s="1"/>
  <c r="J64" i="8"/>
  <c r="S71" i="6" s="1"/>
  <c r="J63" i="8"/>
  <c r="S70" i="6" s="1"/>
  <c r="J62" i="8"/>
  <c r="S69" i="6" s="1"/>
  <c r="J61" i="8"/>
  <c r="S68" i="6" s="1"/>
  <c r="J60" i="8"/>
  <c r="S67" i="6" s="1"/>
  <c r="J59" i="8"/>
  <c r="S66" i="6" s="1"/>
  <c r="J58" i="8"/>
  <c r="S65" i="6" s="1"/>
  <c r="J57" i="8"/>
  <c r="S64" i="6" s="1"/>
  <c r="J56" i="8"/>
  <c r="S63" i="6" s="1"/>
  <c r="J55" i="8"/>
  <c r="S62" i="6" s="1"/>
  <c r="J54" i="8"/>
  <c r="S61" i="6" s="1"/>
  <c r="J53" i="8"/>
  <c r="S60" i="6" s="1"/>
  <c r="J52" i="8"/>
  <c r="S59" i="6" s="1"/>
  <c r="J51" i="8"/>
  <c r="S58" i="6" s="1"/>
  <c r="J50" i="8"/>
  <c r="S57" i="6" s="1"/>
  <c r="J49" i="8"/>
  <c r="S56" i="6" s="1"/>
  <c r="J48" i="8"/>
  <c r="S55" i="6" s="1"/>
  <c r="J47" i="8"/>
  <c r="S54" i="6" s="1"/>
  <c r="J46" i="8"/>
  <c r="S53" i="6" s="1"/>
  <c r="J45" i="8"/>
  <c r="S52" i="6" s="1"/>
  <c r="J44" i="8"/>
  <c r="S51" i="6" s="1"/>
  <c r="J43" i="8"/>
  <c r="S50" i="6" s="1"/>
  <c r="J42" i="8"/>
  <c r="S49" i="6" s="1"/>
  <c r="J41" i="8"/>
  <c r="S48" i="6" s="1"/>
  <c r="J40" i="8"/>
  <c r="S47" i="6" s="1"/>
  <c r="J39" i="8"/>
  <c r="S46" i="6" s="1"/>
  <c r="J38" i="8"/>
  <c r="S45" i="6" s="1"/>
  <c r="J37" i="8"/>
  <c r="S44" i="6" s="1"/>
  <c r="J36" i="8"/>
  <c r="S43" i="6" s="1"/>
  <c r="J35" i="8"/>
  <c r="S42" i="6" s="1"/>
  <c r="J34" i="8"/>
  <c r="S41" i="6" s="1"/>
  <c r="J33" i="8"/>
  <c r="S40" i="6" s="1"/>
  <c r="J32" i="8"/>
  <c r="S39" i="6" s="1"/>
  <c r="J31" i="8"/>
  <c r="S38" i="6" s="1"/>
  <c r="J30" i="8"/>
  <c r="S37" i="6" s="1"/>
  <c r="J29" i="8"/>
  <c r="S36" i="6" s="1"/>
  <c r="J28" i="8"/>
  <c r="S35" i="6" s="1"/>
  <c r="J27" i="8"/>
  <c r="S34" i="6" s="1"/>
  <c r="J26" i="8"/>
  <c r="S33" i="6" s="1"/>
  <c r="J25" i="8"/>
  <c r="S32" i="6" s="1"/>
  <c r="J24" i="8"/>
  <c r="S31" i="6" s="1"/>
  <c r="J23" i="8"/>
  <c r="S30" i="6" s="1"/>
  <c r="J22" i="8"/>
  <c r="S29" i="6" s="1"/>
  <c r="J21" i="8"/>
  <c r="S28" i="6" s="1"/>
  <c r="J20" i="8"/>
  <c r="S27" i="6" s="1"/>
  <c r="J19" i="8"/>
  <c r="S26" i="6" s="1"/>
  <c r="J18" i="8"/>
  <c r="S25" i="6" s="1"/>
  <c r="J17" i="8"/>
  <c r="S24" i="6" s="1"/>
  <c r="J16" i="8"/>
  <c r="S23" i="6" s="1"/>
  <c r="J15" i="8"/>
  <c r="S22" i="6" s="1"/>
  <c r="J14" i="8"/>
  <c r="S21" i="6" s="1"/>
  <c r="J13" i="8"/>
  <c r="S20" i="6" s="1"/>
  <c r="J12" i="8"/>
  <c r="S19" i="6" s="1"/>
  <c r="J11" i="8"/>
  <c r="S18" i="6" s="1"/>
  <c r="J10" i="8"/>
  <c r="S17" i="6" s="1"/>
  <c r="J9" i="8"/>
  <c r="S16" i="6" s="1"/>
  <c r="J8" i="8"/>
  <c r="S15" i="6" s="1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G65" i="12"/>
  <c r="G64" i="12"/>
  <c r="G63" i="12"/>
  <c r="G62" i="12"/>
  <c r="G60" i="12"/>
  <c r="G59" i="12"/>
  <c r="G58" i="12"/>
  <c r="G57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I7" i="8"/>
  <c r="I10" i="8"/>
  <c r="L66" i="2" l="1"/>
  <c r="AA61" i="2"/>
  <c r="AB61" i="2" s="1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L70" i="2"/>
  <c r="L69" i="2"/>
  <c r="L68" i="2"/>
  <c r="L67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T68" i="8" l="1"/>
  <c r="T65" i="8"/>
  <c r="T64" i="8"/>
  <c r="T63" i="8"/>
  <c r="T62" i="8"/>
  <c r="T57" i="8"/>
  <c r="T53" i="8"/>
  <c r="T51" i="8"/>
  <c r="T50" i="8"/>
  <c r="T45" i="8"/>
  <c r="T43" i="8"/>
  <c r="T42" i="8"/>
  <c r="T41" i="8"/>
  <c r="T39" i="8"/>
  <c r="T33" i="8"/>
  <c r="T26" i="8"/>
  <c r="T23" i="8"/>
  <c r="T18" i="8"/>
  <c r="T17" i="8"/>
  <c r="T16" i="8"/>
  <c r="T10" i="8"/>
  <c r="R70" i="8"/>
  <c r="R67" i="8"/>
  <c r="R66" i="8"/>
  <c r="R65" i="8"/>
  <c r="R64" i="8"/>
  <c r="R62" i="8"/>
  <c r="R61" i="8"/>
  <c r="R59" i="8"/>
  <c r="R58" i="8"/>
  <c r="R55" i="8"/>
  <c r="R54" i="8"/>
  <c r="R53" i="8"/>
  <c r="R52" i="8"/>
  <c r="R50" i="8"/>
  <c r="R49" i="8"/>
  <c r="R48" i="8"/>
  <c r="R46" i="8"/>
  <c r="R44" i="8"/>
  <c r="R43" i="8"/>
  <c r="R38" i="8"/>
  <c r="R35" i="8"/>
  <c r="R33" i="8"/>
  <c r="R30" i="8"/>
  <c r="R29" i="8"/>
  <c r="R28" i="8"/>
  <c r="R25" i="8"/>
  <c r="R22" i="8"/>
  <c r="R20" i="8"/>
  <c r="R18" i="8"/>
  <c r="R17" i="8"/>
  <c r="R16" i="8"/>
  <c r="R15" i="8"/>
  <c r="R14" i="8"/>
  <c r="R12" i="8"/>
  <c r="R10" i="8"/>
  <c r="R9" i="8"/>
  <c r="R8" i="8"/>
  <c r="R7" i="8"/>
  <c r="X32" i="8" l="1"/>
  <c r="Y32" i="8" s="1"/>
  <c r="X56" i="8"/>
  <c r="Y56" i="8" s="1"/>
  <c r="X21" i="8"/>
  <c r="Y21" i="8" s="1"/>
  <c r="X40" i="8"/>
  <c r="Y40" i="8" s="1"/>
  <c r="X24" i="8"/>
  <c r="Y24" i="8" s="1"/>
  <c r="X39" i="8"/>
  <c r="Y39" i="8" s="1"/>
  <c r="X34" i="8"/>
  <c r="Y34" i="8" s="1"/>
  <c r="X26" i="8"/>
  <c r="Y26" i="8" s="1"/>
  <c r="R26" i="8"/>
  <c r="X63" i="8"/>
  <c r="Y63" i="8" s="1"/>
  <c r="R63" i="8"/>
  <c r="R32" i="8"/>
  <c r="X16" i="8"/>
  <c r="Y16" i="8" s="1"/>
  <c r="X64" i="8"/>
  <c r="Y64" i="8" s="1"/>
  <c r="X13" i="8"/>
  <c r="Y13" i="8" s="1"/>
  <c r="R13" i="8"/>
  <c r="X19" i="8"/>
  <c r="Y19" i="8" s="1"/>
  <c r="R19" i="8"/>
  <c r="R31" i="8"/>
  <c r="X31" i="8"/>
  <c r="Y31" i="8" s="1"/>
  <c r="X37" i="8"/>
  <c r="Y37" i="8" s="1"/>
  <c r="R37" i="8"/>
  <c r="R68" i="8"/>
  <c r="X68" i="8"/>
  <c r="Y68" i="8" s="1"/>
  <c r="X27" i="8"/>
  <c r="Y27" i="8" s="1"/>
  <c r="R27" i="8"/>
  <c r="X45" i="8"/>
  <c r="Y45" i="8" s="1"/>
  <c r="R45" i="8"/>
  <c r="R51" i="8"/>
  <c r="X51" i="8"/>
  <c r="Y51" i="8" s="1"/>
  <c r="X57" i="8"/>
  <c r="Y57" i="8" s="1"/>
  <c r="R57" i="8"/>
  <c r="X69" i="8"/>
  <c r="Y69" i="8" s="1"/>
  <c r="R69" i="8"/>
  <c r="R11" i="8"/>
  <c r="X11" i="8"/>
  <c r="Y11" i="8" s="1"/>
  <c r="R23" i="8"/>
  <c r="X23" i="8"/>
  <c r="Y23" i="8" s="1"/>
  <c r="X41" i="8"/>
  <c r="Y41" i="8" s="1"/>
  <c r="R41" i="8"/>
  <c r="R47" i="8"/>
  <c r="X47" i="8"/>
  <c r="Y47" i="8" s="1"/>
  <c r="X36" i="8"/>
  <c r="Y36" i="8" s="1"/>
  <c r="R36" i="8"/>
  <c r="X42" i="8"/>
  <c r="Y42" i="8" s="1"/>
  <c r="R42" i="8"/>
  <c r="X60" i="8"/>
  <c r="Y60" i="8" s="1"/>
  <c r="R60" i="8"/>
  <c r="R40" i="8"/>
  <c r="X28" i="8"/>
  <c r="Y28" i="8" s="1"/>
  <c r="X52" i="8"/>
  <c r="Y52" i="8" s="1"/>
  <c r="R56" i="8"/>
  <c r="X12" i="8"/>
  <c r="Y12" i="8" s="1"/>
  <c r="X55" i="8"/>
  <c r="Y55" i="8" s="1"/>
  <c r="X58" i="8"/>
  <c r="Y58" i="8" s="1"/>
  <c r="X43" i="8"/>
  <c r="Y43" i="8" s="1"/>
  <c r="X20" i="8"/>
  <c r="Y20" i="8" s="1"/>
  <c r="X15" i="8"/>
  <c r="Y15" i="8" s="1"/>
  <c r="X46" i="8"/>
  <c r="Y46" i="8" s="1"/>
  <c r="R34" i="8"/>
  <c r="R21" i="8"/>
  <c r="R39" i="8"/>
  <c r="X67" i="8"/>
  <c r="Y67" i="8" s="1"/>
  <c r="X35" i="8"/>
  <c r="Y35" i="8" s="1"/>
  <c r="X29" i="8"/>
  <c r="Y29" i="8" s="1"/>
  <c r="X30" i="8"/>
  <c r="Y30" i="8" s="1"/>
  <c r="X66" i="8"/>
  <c r="Y66" i="8" s="1"/>
  <c r="X70" i="8"/>
  <c r="Y70" i="8" s="1"/>
  <c r="X33" i="8"/>
  <c r="Y33" i="8" s="1"/>
  <c r="X59" i="8"/>
  <c r="Y59" i="8" s="1"/>
  <c r="X62" i="8"/>
  <c r="Y62" i="8" s="1"/>
  <c r="X38" i="8"/>
  <c r="Y38" i="8" s="1"/>
  <c r="X54" i="8"/>
  <c r="Y54" i="8" s="1"/>
  <c r="X48" i="8"/>
  <c r="Y48" i="8" s="1"/>
  <c r="X8" i="8"/>
  <c r="Y8" i="8" s="1"/>
  <c r="X44" i="8"/>
  <c r="Y44" i="8" s="1"/>
  <c r="X53" i="8"/>
  <c r="Y53" i="8" s="1"/>
  <c r="X61" i="8"/>
  <c r="Y61" i="8" s="1"/>
  <c r="X14" i="8"/>
  <c r="Y14" i="8" s="1"/>
  <c r="X22" i="8"/>
  <c r="Y22" i="8" s="1"/>
  <c r="X50" i="8"/>
  <c r="Y50" i="8" s="1"/>
  <c r="X9" i="8"/>
  <c r="Y9" i="8" s="1"/>
  <c r="X17" i="8"/>
  <c r="Y17" i="8" s="1"/>
  <c r="X25" i="8"/>
  <c r="Y25" i="8" s="1"/>
  <c r="X49" i="8"/>
  <c r="Y49" i="8" s="1"/>
  <c r="X65" i="8"/>
  <c r="Y65" i="8" s="1"/>
  <c r="X10" i="8"/>
  <c r="Y10" i="8" s="1"/>
  <c r="X18" i="8"/>
  <c r="Y18" i="8" s="1"/>
  <c r="X7" i="8"/>
  <c r="Y7" i="8" s="1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Y70" i="5" l="1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Z54" i="4"/>
  <c r="Y54" i="4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  <c r="AA70" i="2"/>
  <c r="AB70" i="2" s="1"/>
  <c r="AA69" i="2"/>
  <c r="AB69" i="2" s="1"/>
  <c r="AA68" i="2"/>
  <c r="AB68" i="2" s="1"/>
  <c r="AA67" i="2"/>
  <c r="AB67" i="2" s="1"/>
  <c r="AA66" i="2"/>
  <c r="AB66" i="2" s="1"/>
  <c r="AA65" i="2"/>
  <c r="AB65" i="2" s="1"/>
  <c r="AA64" i="2"/>
  <c r="AB64" i="2" s="1"/>
  <c r="AA63" i="2"/>
  <c r="AB63" i="2" s="1"/>
  <c r="AA62" i="2"/>
  <c r="AB62" i="2" s="1"/>
  <c r="AA60" i="2"/>
  <c r="AB60" i="2" s="1"/>
  <c r="AA59" i="2"/>
  <c r="AB59" i="2" s="1"/>
  <c r="AA58" i="2"/>
  <c r="AB58" i="2" s="1"/>
  <c r="AA57" i="2"/>
  <c r="AB57" i="2" s="1"/>
  <c r="AA56" i="2"/>
  <c r="AB56" i="2" s="1"/>
  <c r="AA55" i="2"/>
  <c r="AB55" i="2" s="1"/>
  <c r="AA54" i="2"/>
  <c r="AB54" i="2" s="1"/>
  <c r="AA53" i="2"/>
  <c r="AB53" i="2" s="1"/>
  <c r="AA52" i="2"/>
  <c r="AB52" i="2" s="1"/>
  <c r="AA51" i="2"/>
  <c r="AB51" i="2" s="1"/>
  <c r="AA50" i="2"/>
  <c r="AB50" i="2" s="1"/>
  <c r="AA49" i="2"/>
  <c r="AB49" i="2" s="1"/>
  <c r="AA48" i="2"/>
  <c r="AB48" i="2" s="1"/>
  <c r="AA47" i="2"/>
  <c r="AB47" i="2" s="1"/>
  <c r="AA46" i="2"/>
  <c r="AB46" i="2" s="1"/>
  <c r="AA45" i="2"/>
  <c r="AB45" i="2" s="1"/>
  <c r="AA44" i="2"/>
  <c r="AB44" i="2" s="1"/>
  <c r="AA43" i="2"/>
  <c r="AB43" i="2" s="1"/>
  <c r="AA42" i="2"/>
  <c r="AB42" i="2" s="1"/>
  <c r="AA41" i="2"/>
  <c r="AB41" i="2" s="1"/>
  <c r="AA40" i="2"/>
  <c r="AB40" i="2" s="1"/>
  <c r="AA39" i="2"/>
  <c r="AB39" i="2" s="1"/>
  <c r="AA38" i="2"/>
  <c r="AB38" i="2" s="1"/>
  <c r="AA37" i="2"/>
  <c r="AB37" i="2" s="1"/>
  <c r="AA36" i="2"/>
  <c r="AB36" i="2" s="1"/>
  <c r="AA35" i="2"/>
  <c r="AB3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AA13" i="2"/>
  <c r="AB13" i="2" s="1"/>
  <c r="AA12" i="2"/>
  <c r="AB12" i="2" s="1"/>
  <c r="AA11" i="2"/>
  <c r="AB11" i="2" s="1"/>
  <c r="AA10" i="2"/>
  <c r="AB10" i="2" s="1"/>
  <c r="AA9" i="2"/>
  <c r="AB9" i="2" s="1"/>
  <c r="AA8" i="2"/>
  <c r="AB8" i="2" s="1"/>
  <c r="AA7" i="2"/>
  <c r="AB7" i="2" s="1"/>
</calcChain>
</file>

<file path=xl/sharedStrings.xml><?xml version="1.0" encoding="utf-8"?>
<sst xmlns="http://schemas.openxmlformats.org/spreadsheetml/2006/main" count="2795" uniqueCount="630">
  <si>
    <t>% контрактации</t>
  </si>
  <si>
    <t>Кассовое исполнение</t>
  </si>
  <si>
    <t>% исполнения</t>
  </si>
  <si>
    <t>Сумма незаконтрактованных ЛБО за текущий год</t>
  </si>
  <si>
    <t>Остаток неисполненных ЛБО и БА на ПНО за текущий год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</si>
  <si>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</si>
  <si>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</si>
  <si>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</si>
  <si>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</si>
  <si>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</si>
  <si>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</si>
  <si>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</si>
  <si>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</si>
  <si>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</si>
  <si>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</si>
  <si>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</si>
  <si>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</si>
  <si>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</si>
  <si>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</si>
  <si>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</si>
  <si>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</si>
  <si>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</si>
  <si>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</si>
  <si>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</si>
  <si>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</si>
  <si>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</si>
  <si>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</si>
  <si>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</si>
  <si>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</si>
  <si>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</si>
  <si>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</si>
  <si>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</si>
  <si>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</si>
  <si>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</si>
  <si>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</si>
  <si>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</si>
  <si>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</si>
  <si>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</si>
  <si>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</si>
  <si>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</si>
  <si>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</si>
  <si>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</si>
  <si>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</si>
  <si>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</si>
  <si>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</si>
  <si>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</si>
  <si>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</si>
  <si>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</si>
  <si>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</si>
  <si>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</si>
  <si>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</si>
  <si>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</si>
  <si>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</si>
  <si>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</si>
  <si>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</si>
  <si>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</si>
  <si>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</si>
  <si>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</si>
  <si>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</si>
  <si>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</si>
  <si>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</si>
  <si>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</si>
  <si>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</si>
  <si>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</si>
  <si>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</si>
  <si>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</si>
  <si>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</si>
  <si>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</si>
  <si>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</si>
  <si>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</si>
  <si>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</si>
  <si>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</si>
  <si>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</si>
  <si>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</si>
  <si>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</si>
  <si>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</si>
  <si>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</si>
  <si>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</si>
  <si>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</si>
  <si>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</si>
  <si>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</si>
  <si>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</si>
  <si>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</si>
  <si>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</si>
  <si>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</si>
  <si>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</si>
  <si>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</si>
  <si>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</si>
  <si>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</si>
  <si>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</si>
  <si>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</si>
  <si>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</si>
  <si>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</si>
  <si>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</si>
  <si>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</si>
  <si>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</si>
  <si>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Бюджетные обязательства</t>
  </si>
  <si>
    <t>ПРИНЯТЫЕ БО</t>
  </si>
  <si>
    <t xml:space="preserve">Кассовый расход 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</si>
  <si>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</si>
  <si>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</si>
  <si>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</si>
  <si>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t>Итого</t>
  </si>
  <si>
    <t>Значение</t>
  </si>
  <si>
    <t xml:space="preserve">ДЕБИТОРСКАЯ </t>
  </si>
  <si>
    <t>КРЕДИТОРСКАЯ</t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</si>
  <si>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РЕСПУБЛИКЕ БАШКОРТОСТАН</t>
    </r>
  </si>
  <si>
    <t>302 общий</t>
  </si>
  <si>
    <t>302.11</t>
  </si>
  <si>
    <t>302.24</t>
  </si>
  <si>
    <t>302.29</t>
  </si>
  <si>
    <t>302.66</t>
  </si>
  <si>
    <t>302.97</t>
  </si>
  <si>
    <t>ЗНАЧЕНИЕ</t>
  </si>
  <si>
    <t xml:space="preserve">Начальник Финансово-административного управления </t>
  </si>
  <si>
    <t>И.В. Ильина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</si>
  <si>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</si>
  <si>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</si>
  <si>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</si>
  <si>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В.В. Логунов</t>
  </si>
  <si>
    <t>"____"                     2023  г.</t>
  </si>
  <si>
    <t>Наименование ПБС/Код бюджетной классификации</t>
  </si>
  <si>
    <t>Код ПБС</t>
  </si>
  <si>
    <t>Лимиты бюджетных обязательств, текущий год</t>
  </si>
  <si>
    <t>ЛБО по которым не начиналась процедура закупки</t>
  </si>
  <si>
    <t>Тип лицевого счета</t>
  </si>
  <si>
    <t/>
  </si>
  <si>
    <t>Доведено на л/с ПБС и по переданным полномочиям</t>
  </si>
  <si>
    <t>ЛБО на закупку товаров, работ и услуг</t>
  </si>
  <si>
    <t>Всего</t>
  </si>
  <si>
    <t>1</t>
  </si>
  <si>
    <t>2</t>
  </si>
  <si>
    <t>3</t>
  </si>
  <si>
    <t>6</t>
  </si>
  <si>
    <t>8</t>
  </si>
  <si>
    <t>12</t>
  </si>
  <si>
    <t>13</t>
  </si>
  <si>
    <t>14</t>
  </si>
  <si>
    <t>15</t>
  </si>
  <si>
    <t>16</t>
  </si>
  <si>
    <t>17</t>
  </si>
  <si>
    <t>ФЕДЕРАЛЬНАЯ СЛУЖБА ПО НАДЗОРУ В СФЕРЕ СВЯЗИ, ИНФОРМАЦИОННЫХ ТЕХНОЛОГИЙ И МАССОВЫХ КОММУНИКАЦИЙ</t>
  </si>
  <si>
    <t>00100096</t>
  </si>
  <si>
    <t>03 - л/с ПБС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</si>
  <si>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</si>
  <si>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001А1847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</si>
  <si>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</si>
  <si>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001А1875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</si>
  <si>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</si>
  <si>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001А1876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</si>
  <si>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</si>
  <si>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001А1877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</si>
  <si>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</si>
  <si>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001А1878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</si>
  <si>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</si>
  <si>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001А1880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</si>
  <si>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</si>
  <si>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</si>
  <si>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</si>
  <si>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001А1885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</si>
  <si>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</si>
  <si>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001А1898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</si>
  <si>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</si>
  <si>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001А1901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</si>
  <si>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</si>
  <si>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001А1902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</si>
  <si>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</si>
  <si>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001А1905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</si>
  <si>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</si>
  <si>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</si>
  <si>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</si>
  <si>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001А1907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</si>
  <si>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</si>
  <si>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001А1909</t>
  </si>
  <si>
    <t>ЕНИСЕЙСКОЕ УПРАВЛЕНИЕ ФЕДЕРАЛЬНОЙ СЛУЖБЫ ПО НАДЗОРУ В СФЕРЕ СВЯЗИ, ИНФОРМАЦИОННЫХ ТЕХНОЛОГИЙ И МАССОВЫХ КОММУНИКАЦИЙ</t>
  </si>
  <si>
    <t>001А1910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</si>
  <si>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</si>
  <si>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</si>
  <si>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</si>
  <si>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</si>
  <si>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</si>
  <si>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001А1913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</si>
  <si>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</si>
  <si>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001А1914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</si>
  <si>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</si>
  <si>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001А1915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</si>
  <si>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</si>
  <si>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001А1916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</si>
  <si>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</si>
  <si>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001А1917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</si>
  <si>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</si>
  <si>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001А1918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</si>
  <si>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</si>
  <si>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001А1919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</si>
  <si>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</si>
  <si>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001А1920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</si>
  <si>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</si>
  <si>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</si>
  <si>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</si>
  <si>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001А1922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</si>
  <si>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</si>
  <si>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001А1923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</si>
  <si>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</si>
  <si>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001А1924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</si>
  <si>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</si>
  <si>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</si>
  <si>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</si>
  <si>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001А1926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</si>
  <si>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</si>
  <si>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001А1927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</si>
  <si>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</si>
  <si>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</si>
  <si>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</si>
  <si>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001А1929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</si>
  <si>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</si>
  <si>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</si>
  <si>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</si>
  <si>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001А1931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</si>
  <si>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</si>
  <si>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001А1932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</si>
  <si>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</si>
  <si>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001А1933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</si>
  <si>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</si>
  <si>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</si>
  <si>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</si>
  <si>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001А1935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</si>
  <si>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</si>
  <si>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001А1936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</si>
  <si>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</si>
  <si>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001А1937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</si>
  <si>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</si>
  <si>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001А1938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</si>
  <si>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</si>
  <si>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</si>
  <si>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</si>
  <si>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</si>
  <si>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</si>
  <si>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001А1942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</si>
  <si>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</si>
  <si>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001А1944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</si>
  <si>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</si>
  <si>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001А1945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</si>
  <si>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</si>
  <si>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</si>
  <si>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</si>
  <si>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001А1947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</si>
  <si>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</si>
  <si>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001А1948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</si>
  <si>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</si>
  <si>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</si>
  <si>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</si>
  <si>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001А1950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</si>
  <si>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</si>
  <si>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001А1956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</si>
  <si>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</si>
  <si>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001А1991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</si>
  <si>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</si>
  <si>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</si>
  <si>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</si>
  <si>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001А1993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</si>
  <si>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</si>
  <si>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001А2034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</si>
  <si>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</si>
  <si>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001А2035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</si>
  <si>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</si>
  <si>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001А2036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</si>
  <si>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</si>
  <si>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001А2070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</si>
  <si>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</si>
  <si>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001А2112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</si>
  <si>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</si>
  <si>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001А9132</t>
  </si>
  <si>
    <t>Расходы по ПБС и переданным полномочиям</t>
  </si>
  <si>
    <t>PIAO_200_001_report</t>
  </si>
  <si>
    <t>По ПБС</t>
  </si>
  <si>
    <t>Раздел в разработке</t>
  </si>
  <si>
    <t>ГРБС : 096 - Федеральная служба по надзору в сфере связи, информационных технологий и массовых коммуникаций</t>
  </si>
  <si>
    <t>РБС :</t>
  </si>
  <si>
    <t>ПБС :</t>
  </si>
  <si>
    <t>РЗ :</t>
  </si>
  <si>
    <t>ПР :</t>
  </si>
  <si>
    <t>Программная/непрограммная статья :</t>
  </si>
  <si>
    <t>Направление расходов :</t>
  </si>
  <si>
    <t>КВР : Все</t>
  </si>
  <si>
    <t>НП(ФП) :</t>
  </si>
  <si>
    <t>Ед. изм. : тыс руб</t>
  </si>
  <si>
    <t>По состоянию на : 03.07.2023</t>
  </si>
  <si>
    <t>ГП :</t>
  </si>
  <si>
    <t>КБК : ___.____.__._.__._____.___</t>
  </si>
  <si>
    <t>Тип лицевого счета : Все</t>
  </si>
  <si>
    <t>Год : 2023</t>
  </si>
  <si>
    <t>По КБК : 0</t>
  </si>
  <si>
    <t>18</t>
  </si>
  <si>
    <t xml:space="preserve">Лимиты общие </t>
  </si>
  <si>
    <t>Лимиты на закупку</t>
  </si>
  <si>
    <t>Детализация процесса вычисления</t>
  </si>
  <si>
    <t>Дата формирования:</t>
  </si>
  <si>
    <t>Расшифровка для документа:</t>
  </si>
  <si>
    <t>ФЕДЕРАЛЬНАЯ СЛУЖБА ПО НАДЗОРУ В СФЕРЕ СВЯЗИ, ИНФОРМАЦИОННЫХ ТЕХНОЛОГИЙ И МАССОВЫХ КОММУНИКАЦИЙ, ф.0503169.259,№79684 , статус "Контроль не пройден"</t>
  </si>
  <si>
    <t>Поле:</t>
  </si>
  <si>
    <t>Значение:</t>
  </si>
  <si>
    <t>Код</t>
  </si>
  <si>
    <t>Источник</t>
  </si>
  <si>
    <t>Показазатель заголовка</t>
  </si>
  <si>
    <t>Номер</t>
  </si>
  <si>
    <t>Статус</t>
  </si>
  <si>
    <t>А1902</t>
  </si>
  <si>
    <t>259.0700</t>
  </si>
  <si>
    <t>62813</t>
  </si>
  <si>
    <t>Принят</t>
  </si>
  <si>
    <t>А1938</t>
  </si>
  <si>
    <t>259.5600</t>
  </si>
  <si>
    <t>62928</t>
  </si>
  <si>
    <t>А1916</t>
  </si>
  <si>
    <t>259.2500</t>
  </si>
  <si>
    <t>63115</t>
  </si>
  <si>
    <t>А1928</t>
  </si>
  <si>
    <t>259.4100</t>
  </si>
  <si>
    <t>65274</t>
  </si>
  <si>
    <t>А1927</t>
  </si>
  <si>
    <t>259.4000</t>
  </si>
  <si>
    <t>65686</t>
  </si>
  <si>
    <t>А1906</t>
  </si>
  <si>
    <t>259.1100</t>
  </si>
  <si>
    <t>65889</t>
  </si>
  <si>
    <t>А1921</t>
  </si>
  <si>
    <t>УПРАВЛЕНИЕ ФЕДЕРАЛЬНОЙ СЛУЖБЫ ПО НАДЗОРУ В СФЕРЕ СВЯЗИ, ИНФОРМАЦИОННЫХ ТЕХНОЛОГИЙ И МАССОВЫХ КОММУНИКАЦИЙ ПО ВОЛОГОДСКОЙ ОБЛАСТИ</t>
  </si>
  <si>
    <t>259.3000</t>
  </si>
  <si>
    <t>66720</t>
  </si>
  <si>
    <t>А1913</t>
  </si>
  <si>
    <t>259.2200</t>
  </si>
  <si>
    <t>67576</t>
  </si>
  <si>
    <t>А2112</t>
  </si>
  <si>
    <t>259.1400</t>
  </si>
  <si>
    <t>70567</t>
  </si>
  <si>
    <t>А1905</t>
  </si>
  <si>
    <t>259.1000</t>
  </si>
  <si>
    <t>79607</t>
  </si>
  <si>
    <t>А1920</t>
  </si>
  <si>
    <t>259.2900</t>
  </si>
  <si>
    <t>59089</t>
  </si>
  <si>
    <t>А1876</t>
  </si>
  <si>
    <t>259.1800</t>
  </si>
  <si>
    <t>59104</t>
  </si>
  <si>
    <t>А1936</t>
  </si>
  <si>
    <t>259.5300</t>
  </si>
  <si>
    <t>59662</t>
  </si>
  <si>
    <t>А1875</t>
  </si>
  <si>
    <t>259.1700</t>
  </si>
  <si>
    <t>60690</t>
  </si>
  <si>
    <t>А1944</t>
  </si>
  <si>
    <t>259.6300</t>
  </si>
  <si>
    <t>60864</t>
  </si>
  <si>
    <t>А1931</t>
  </si>
  <si>
    <t>259.4400</t>
  </si>
  <si>
    <t>61849</t>
  </si>
  <si>
    <t>А1945</t>
  </si>
  <si>
    <t>259.6400</t>
  </si>
  <si>
    <t>62306</t>
  </si>
  <si>
    <t>А1992</t>
  </si>
  <si>
    <t>259.3800</t>
  </si>
  <si>
    <t>62438</t>
  </si>
  <si>
    <t>А1911</t>
  </si>
  <si>
    <t>259.2000</t>
  </si>
  <si>
    <t>62487</t>
  </si>
  <si>
    <t>А1910</t>
  </si>
  <si>
    <t>259.1900</t>
  </si>
  <si>
    <t>63030</t>
  </si>
  <si>
    <t>А1880</t>
  </si>
  <si>
    <t>259.4600</t>
  </si>
  <si>
    <t>54759</t>
  </si>
  <si>
    <t>А1941</t>
  </si>
  <si>
    <t>259.5900</t>
  </si>
  <si>
    <t>54832</t>
  </si>
  <si>
    <t>А1929</t>
  </si>
  <si>
    <t>259.4200</t>
  </si>
  <si>
    <t>57115</t>
  </si>
  <si>
    <t>А1915</t>
  </si>
  <si>
    <t>259.2400</t>
  </si>
  <si>
    <t>57195</t>
  </si>
  <si>
    <t>А1847</t>
  </si>
  <si>
    <t>259.6700</t>
  </si>
  <si>
    <t>58491</t>
  </si>
  <si>
    <t>А1901</t>
  </si>
  <si>
    <t>259.0600</t>
  </si>
  <si>
    <t>58669</t>
  </si>
  <si>
    <t>А1933</t>
  </si>
  <si>
    <t>259.4900</t>
  </si>
  <si>
    <t>60530</t>
  </si>
  <si>
    <t>А1926</t>
  </si>
  <si>
    <t>УПРАВЛЕНИЕ ФЕДЕРАЛЬНОЙ СЛУЖБЫ ПО НАДЗОРУ В СФЕРЕ СВЯЗИ, ИНФОРМАЦИОННЫХ ТЕХНОЛОГИЙ И МАССОВЫХ КОММУНИКАЦИЙ ПО КЕМЕРОВСКОЙ ОБЛАСТИ</t>
  </si>
  <si>
    <t>259.3900</t>
  </si>
  <si>
    <t>61592</t>
  </si>
  <si>
    <t>А1937</t>
  </si>
  <si>
    <t>259.5500</t>
  </si>
  <si>
    <t>46353</t>
  </si>
  <si>
    <t>А1947</t>
  </si>
  <si>
    <t>259.6800</t>
  </si>
  <si>
    <t>47742</t>
  </si>
  <si>
    <t>А1877</t>
  </si>
  <si>
    <t>259.3300</t>
  </si>
  <si>
    <t>48271</t>
  </si>
  <si>
    <t>А1917</t>
  </si>
  <si>
    <t>259.2600</t>
  </si>
  <si>
    <t>48810</t>
  </si>
  <si>
    <t>А1878</t>
  </si>
  <si>
    <t>259.3700</t>
  </si>
  <si>
    <t>50384</t>
  </si>
  <si>
    <t>А1930</t>
  </si>
  <si>
    <t>259.4300</t>
  </si>
  <si>
    <t>51925</t>
  </si>
  <si>
    <t>А1909</t>
  </si>
  <si>
    <t>259.1600</t>
  </si>
  <si>
    <t>51940</t>
  </si>
  <si>
    <t>А1934</t>
  </si>
  <si>
    <t>259.5100</t>
  </si>
  <si>
    <t>52149</t>
  </si>
  <si>
    <t>А1932</t>
  </si>
  <si>
    <t>259.4700</t>
  </si>
  <si>
    <t>55666</t>
  </si>
  <si>
    <t>А1991</t>
  </si>
  <si>
    <t>259.0300</t>
  </si>
  <si>
    <t>59184</t>
  </si>
  <si>
    <t>А1942</t>
  </si>
  <si>
    <t>259.6000</t>
  </si>
  <si>
    <t>41248</t>
  </si>
  <si>
    <t>А1925</t>
  </si>
  <si>
    <t>259.3600</t>
  </si>
  <si>
    <t>42030</t>
  </si>
  <si>
    <t>А1883</t>
  </si>
  <si>
    <t>259.5400</t>
  </si>
  <si>
    <t>42678</t>
  </si>
  <si>
    <t>А1885</t>
  </si>
  <si>
    <t>259.6600</t>
  </si>
  <si>
    <t>43345</t>
  </si>
  <si>
    <t>А1924</t>
  </si>
  <si>
    <t>259.3500</t>
  </si>
  <si>
    <t>44846</t>
  </si>
  <si>
    <t>А1946</t>
  </si>
  <si>
    <t>259.6500</t>
  </si>
  <si>
    <t>45382</t>
  </si>
  <si>
    <t>А1919</t>
  </si>
  <si>
    <t>259.2800</t>
  </si>
  <si>
    <t>45786</t>
  </si>
  <si>
    <t>А1923</t>
  </si>
  <si>
    <t>259.3200</t>
  </si>
  <si>
    <t>78679</t>
  </si>
  <si>
    <t>Принят условно</t>
  </si>
  <si>
    <t>А2035</t>
  </si>
  <si>
    <t>259.3400</t>
  </si>
  <si>
    <t>78911</t>
  </si>
  <si>
    <t>А2036</t>
  </si>
  <si>
    <t>259.7200</t>
  </si>
  <si>
    <t>62656</t>
  </si>
  <si>
    <t>А1993</t>
  </si>
  <si>
    <t>259.6200</t>
  </si>
  <si>
    <t>63783</t>
  </si>
  <si>
    <t>А2070</t>
  </si>
  <si>
    <t>259.7300</t>
  </si>
  <si>
    <t>65550</t>
  </si>
  <si>
    <t>А1940</t>
  </si>
  <si>
    <t>259.5800</t>
  </si>
  <si>
    <t>65944</t>
  </si>
  <si>
    <t>А1918</t>
  </si>
  <si>
    <t>259.2700</t>
  </si>
  <si>
    <t>66210</t>
  </si>
  <si>
    <t>00096</t>
  </si>
  <si>
    <t>259.9500</t>
  </si>
  <si>
    <t>68375</t>
  </si>
  <si>
    <t>А2034</t>
  </si>
  <si>
    <t>259.0100</t>
  </si>
  <si>
    <t>68626</t>
  </si>
  <si>
    <t>А1922</t>
  </si>
  <si>
    <t>259.3100</t>
  </si>
  <si>
    <t>70924</t>
  </si>
  <si>
    <t>А1898</t>
  </si>
  <si>
    <t>259.0200</t>
  </si>
  <si>
    <t>75783</t>
  </si>
  <si>
    <t>А1912</t>
  </si>
  <si>
    <t>259.2100</t>
  </si>
  <si>
    <t>76299</t>
  </si>
  <si>
    <t>А1950</t>
  </si>
  <si>
    <t>259.7100</t>
  </si>
  <si>
    <t>46237</t>
  </si>
  <si>
    <t>А1914</t>
  </si>
  <si>
    <t>259.2300</t>
  </si>
  <si>
    <t>49879</t>
  </si>
  <si>
    <t>А1949</t>
  </si>
  <si>
    <t>259.9100</t>
  </si>
  <si>
    <t>49991</t>
  </si>
  <si>
    <t>А1935</t>
  </si>
  <si>
    <t>259.5200</t>
  </si>
  <si>
    <t>58364</t>
  </si>
  <si>
    <t>А1948</t>
  </si>
  <si>
    <t>259.6900</t>
  </si>
  <si>
    <t>58431</t>
  </si>
  <si>
    <t>Количество строк:</t>
  </si>
  <si>
    <t>206 счет общий</t>
  </si>
  <si>
    <t>28.07.2023 11:36</t>
  </si>
  <si>
    <t>Р1_Гр9</t>
  </si>
  <si>
    <t>3001409.12</t>
  </si>
  <si>
    <t>А1956</t>
  </si>
  <si>
    <t>259.9400</t>
  </si>
  <si>
    <t>55000</t>
  </si>
  <si>
    <t>А1907</t>
  </si>
  <si>
    <t>259.1300</t>
  </si>
  <si>
    <t>60309</t>
  </si>
  <si>
    <t>А9132</t>
  </si>
  <si>
    <t>259.7500</t>
  </si>
  <si>
    <t>79681</t>
  </si>
  <si>
    <t>206 счет</t>
  </si>
  <si>
    <t>302 общи й</t>
  </si>
  <si>
    <t>итог Кт</t>
  </si>
  <si>
    <t>**</t>
  </si>
  <si>
    <t>РБС : Все</t>
  </si>
  <si>
    <t>ПБС : Все</t>
  </si>
  <si>
    <t>РЗ : Все</t>
  </si>
  <si>
    <t>ПР : Все</t>
  </si>
  <si>
    <t>Программная/непрограммная статья : Все</t>
  </si>
  <si>
    <t>Направление расходов : Все</t>
  </si>
  <si>
    <t>КВР : 200 - Закупка товаров, работ и услуг для обеспечения государственных (муниципальных) нужд</t>
  </si>
  <si>
    <t>НП(ФП) : Все</t>
  </si>
  <si>
    <t>По состоянию на : 02.10.2023</t>
  </si>
  <si>
    <t>ГП : Вce ГП</t>
  </si>
  <si>
    <t>из них:</t>
  </si>
  <si>
    <t>в том числе:</t>
  </si>
  <si>
    <t>восстановленные суммы ЛБО по неисполненным контрактам предыдущего финансового года</t>
  </si>
  <si>
    <t>Принято бюджетных обязательств</t>
  </si>
  <si>
    <t>Принимаемые бюджетные обязательства, текущий год</t>
  </si>
  <si>
    <t>Необеспеченные бюджетные обязательства</t>
  </si>
  <si>
    <t>7</t>
  </si>
  <si>
    <t>9</t>
  </si>
  <si>
    <t>10</t>
  </si>
  <si>
    <t>11</t>
  </si>
  <si>
    <t>Мониторинг качества финансового менеджмента ТУ Роскомнадзора за 9 месяцев 2023 года</t>
  </si>
  <si>
    <t>Кассовый расход</t>
  </si>
  <si>
    <t>Процент БО</t>
  </si>
  <si>
    <t>Процент кассового расхода</t>
  </si>
  <si>
    <t>БО ВР200</t>
  </si>
  <si>
    <t>02.11.2023 12:46</t>
  </si>
  <si>
    <t>ФЕДЕРАЛЬНАЯ СЛУЖБА ПО НАДЗОРУ В СФЕРЕ СВЯЗИ, ИНФОРМАЦИОННЫХ ТЕХНОЛОГИЙ И МАССОВЫХ КОММУНИКАЦИЙ, ф.0503169.259,№119628 , статус "Принят условно"</t>
  </si>
  <si>
    <t>15766078906.12</t>
  </si>
  <si>
    <t>206.11</t>
  </si>
  <si>
    <t>208.21</t>
  </si>
  <si>
    <t>02.11.2023 17:09</t>
  </si>
  <si>
    <t>ФЕДЕРАЛЬНАЯ СЛУЖБА ПО НАДЗОРУ В СФЕРЕ СВЯЗИ, ИНФОРМАЦИОННЫХ ТЕХНОЛОГИЙ И МАССОВЫХ КОММУНИКАЦИЙ, ф.0503169.269,№118462 , статус "Принят условно"</t>
  </si>
  <si>
    <t>50880131.67</t>
  </si>
  <si>
    <t>302.11.</t>
  </si>
  <si>
    <t>Итого для расчета</t>
  </si>
  <si>
    <t>244</t>
  </si>
  <si>
    <t>247</t>
  </si>
  <si>
    <t>24.08.2023</t>
  </si>
  <si>
    <t>321</t>
  </si>
  <si>
    <t>01.09.</t>
  </si>
  <si>
    <t>244 эк</t>
  </si>
  <si>
    <t>244 отзыв</t>
  </si>
  <si>
    <t>0705</t>
  </si>
  <si>
    <t xml:space="preserve"> 2-244</t>
  </si>
  <si>
    <t>244,247</t>
  </si>
  <si>
    <t>2-244</t>
  </si>
  <si>
    <t>129</t>
  </si>
  <si>
    <t>852</t>
  </si>
  <si>
    <t>851</t>
  </si>
  <si>
    <t>122</t>
  </si>
  <si>
    <t>**-показатели Управления Роскомнадзора по Южному федеральному округу не оценивались</t>
  </si>
  <si>
    <t>Рейтинг:                                I - группа                (1,41≤коэфф);                     II- группа                               (1,17≤коэфф.);                     III- группа                       (1,02≤коэфф.);                                         IV- группа                     (0,94≤коэфф.).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</si>
  <si>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</si>
  <si>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</si>
  <si>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</si>
  <si>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</si>
  <si>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</si>
  <si>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</si>
  <si>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</si>
  <si>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</si>
  <si>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</si>
  <si>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</si>
  <si>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</si>
  <si>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>УПРАВЛЕНИЕ РОСКОМНАДЗОРА ПО ЗАБАЙКАЛЬСКОМУ КРАЮ</t>
  </si>
  <si>
    <t xml:space="preserve">ЕНИСЕЙСКОЕ УПРАВЛЕНИЕ РОСКОМНАДЗОРА 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</si>
  <si>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</si>
  <si>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</si>
  <si>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</si>
  <si>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</si>
  <si>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</si>
  <si>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</si>
  <si>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</si>
  <si>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</si>
  <si>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</si>
  <si>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</si>
  <si>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</si>
  <si>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</si>
  <si>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</si>
  <si>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</si>
  <si>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</si>
  <si>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</si>
  <si>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</si>
  <si>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</si>
  <si>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</si>
  <si>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</si>
  <si>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</si>
  <si>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</si>
  <si>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</si>
  <si>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</si>
  <si>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</si>
  <si>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</si>
  <si>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</si>
  <si>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</si>
  <si>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</si>
  <si>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</si>
  <si>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</si>
  <si>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</si>
  <si>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</si>
  <si>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</si>
  <si>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</si>
  <si>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</si>
  <si>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</si>
  <si>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</si>
  <si>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</si>
  <si>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</si>
  <si>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</si>
  <si>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ОБЛАСТИ,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</si>
  <si>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</si>
  <si>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</si>
  <si>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</si>
  <si>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 xml:space="preserve">УПРАВЛЕНИЕ РОСКОМНАДЗОРА ПО ХАБАРОВСКОМУ КРАЮ, САХАЛИНСКОЙ ОБЛАСТИ И ЕВРЕЙСКОЙ АВТОНОМНОЙ ОБЛАСТИ 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</si>
  <si>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</si>
  <si>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</si>
  <si>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</si>
  <si>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>УПРАВЛЕНИЕ РОСКОМНАДЗОРА ПО ЮЖНОМУ ФО</t>
  </si>
  <si>
    <t xml:space="preserve">УПРАВЛЕНИЕ РОСКОМНАДЗОРА ПО ЯРОСЛАВСКОЙ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</si>
</sst>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%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ECE6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170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0" fontId="20" fillId="33" borderId="13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165" fontId="2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/>
    </xf>
    <xf numFmtId="2" fontId="29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4" fontId="32" fillId="0" borderId="17" xfId="0" applyNumberFormat="1" applyFont="1" applyBorder="1" applyAlignment="1">
      <alignment horizontal="right" vertical="center" wrapText="1"/>
    </xf>
    <xf numFmtId="166" fontId="32" fillId="0" borderId="17" xfId="0" applyNumberFormat="1" applyFont="1" applyBorder="1" applyAlignment="1">
      <alignment horizontal="right" vertical="center" wrapText="1"/>
    </xf>
    <xf numFmtId="0" fontId="33" fillId="0" borderId="17" xfId="0" applyFont="1" applyBorder="1" applyAlignment="1">
      <alignment horizontal="left" vertical="center" wrapText="1"/>
    </xf>
    <xf numFmtId="4" fontId="33" fillId="0" borderId="17" xfId="0" applyNumberFormat="1" applyFont="1" applyBorder="1" applyAlignment="1">
      <alignment horizontal="right" vertical="center" wrapText="1"/>
    </xf>
    <xf numFmtId="166" fontId="33" fillId="0" borderId="17" xfId="0" applyNumberFormat="1" applyFont="1" applyBorder="1" applyAlignment="1">
      <alignment horizontal="right" vertical="center" wrapText="1"/>
    </xf>
    <xf numFmtId="0" fontId="31" fillId="35" borderId="17" xfId="0" applyFont="1" applyFill="1" applyBorder="1" applyAlignment="1">
      <alignment horizontal="center" vertical="center" wrapText="1"/>
    </xf>
    <xf numFmtId="0" fontId="0" fillId="0" borderId="0" xfId="0"/>
    <xf numFmtId="0" fontId="31" fillId="33" borderId="17" xfId="0" applyFont="1" applyFill="1" applyBorder="1" applyAlignment="1">
      <alignment horizontal="center" vertical="center" wrapText="1"/>
    </xf>
    <xf numFmtId="166" fontId="32" fillId="33" borderId="17" xfId="0" applyNumberFormat="1" applyFont="1" applyFill="1" applyBorder="1" applyAlignment="1">
      <alignment horizontal="right" vertical="center" wrapText="1"/>
    </xf>
    <xf numFmtId="166" fontId="33" fillId="33" borderId="17" xfId="0" applyNumberFormat="1" applyFont="1" applyFill="1" applyBorder="1" applyAlignment="1">
      <alignment horizontal="right" vertical="center" wrapText="1"/>
    </xf>
    <xf numFmtId="2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9" fillId="0" borderId="19" xfId="0" applyFont="1" applyBorder="1" applyAlignment="1">
      <alignment horizontal="center" vertical="center" wrapText="1"/>
    </xf>
    <xf numFmtId="0" fontId="0" fillId="0" borderId="19" xfId="0" quotePrefix="1" applyBorder="1"/>
    <xf numFmtId="0" fontId="36" fillId="0" borderId="19" xfId="0" applyFont="1" applyBorder="1" applyAlignment="1">
      <alignment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9" xfId="0" quotePrefix="1" applyFont="1" applyBorder="1" applyAlignment="1">
      <alignment horizontal="center" wrapText="1"/>
    </xf>
    <xf numFmtId="0" fontId="36" fillId="0" borderId="19" xfId="0" quotePrefix="1" applyFont="1" applyBorder="1" applyAlignment="1">
      <alignment horizontal="left" wrapText="1"/>
    </xf>
    <xf numFmtId="4" fontId="36" fillId="0" borderId="19" xfId="0" quotePrefix="1" applyNumberFormat="1" applyFont="1" applyBorder="1" applyAlignment="1">
      <alignment horizontal="right" wrapText="1"/>
    </xf>
    <xf numFmtId="0" fontId="36" fillId="0" borderId="21" xfId="0" applyFont="1" applyBorder="1" applyAlignment="1">
      <alignment horizontal="left"/>
    </xf>
    <xf numFmtId="0" fontId="40" fillId="0" borderId="19" xfId="0" applyFont="1" applyBorder="1" applyAlignment="1">
      <alignment vertical="center" wrapText="1"/>
    </xf>
    <xf numFmtId="0" fontId="41" fillId="0" borderId="19" xfId="0" quotePrefix="1" applyFont="1" applyBorder="1"/>
    <xf numFmtId="0" fontId="40" fillId="0" borderId="19" xfId="0" applyFont="1" applyBorder="1" applyAlignment="1">
      <alignment horizontal="center" vertical="center" wrapText="1"/>
    </xf>
    <xf numFmtId="0" fontId="40" fillId="0" borderId="19" xfId="0" quotePrefix="1" applyFont="1" applyBorder="1" applyAlignment="1">
      <alignment horizontal="center" wrapText="1"/>
    </xf>
    <xf numFmtId="0" fontId="40" fillId="0" borderId="19" xfId="0" quotePrefix="1" applyFont="1" applyBorder="1" applyAlignment="1">
      <alignment horizontal="left" wrapText="1"/>
    </xf>
    <xf numFmtId="4" fontId="40" fillId="0" borderId="19" xfId="0" quotePrefix="1" applyNumberFormat="1" applyFont="1" applyBorder="1" applyAlignment="1">
      <alignment horizontal="right" wrapText="1"/>
    </xf>
    <xf numFmtId="0" fontId="41" fillId="0" borderId="0" xfId="0" applyFont="1"/>
    <xf numFmtId="0" fontId="40" fillId="0" borderId="21" xfId="0" applyFont="1" applyBorder="1" applyAlignment="1">
      <alignment horizontal="left"/>
    </xf>
    <xf numFmtId="4" fontId="0" fillId="0" borderId="0" xfId="0" applyNumberFormat="1"/>
    <xf numFmtId="2" fontId="36" fillId="0" borderId="19" xfId="0" quotePrefix="1" applyNumberFormat="1" applyFont="1" applyBorder="1" applyAlignment="1">
      <alignment horizontal="center" wrapText="1"/>
    </xf>
    <xf numFmtId="4" fontId="36" fillId="0" borderId="19" xfId="0" quotePrefix="1" applyNumberFormat="1" applyFont="1" applyBorder="1" applyAlignment="1">
      <alignment horizontal="right" wrapText="1"/>
    </xf>
    <xf numFmtId="4" fontId="36" fillId="0" borderId="19" xfId="0" quotePrefix="1" applyNumberFormat="1" applyFont="1" applyBorder="1" applyAlignment="1">
      <alignment horizontal="right" wrapText="1"/>
    </xf>
    <xf numFmtId="4" fontId="36" fillId="0" borderId="19" xfId="0" quotePrefix="1" applyNumberFormat="1" applyFont="1" applyBorder="1" applyAlignment="1">
      <alignment horizontal="right" wrapText="1"/>
    </xf>
    <xf numFmtId="4" fontId="36" fillId="0" borderId="23" xfId="0" quotePrefix="1" applyNumberFormat="1" applyFont="1" applyBorder="1" applyAlignment="1">
      <alignment horizontal="right" wrapText="1"/>
    </xf>
    <xf numFmtId="2" fontId="0" fillId="0" borderId="1" xfId="0" applyNumberFormat="1" applyBorder="1"/>
    <xf numFmtId="0" fontId="0" fillId="0" borderId="1" xfId="0" applyBorder="1"/>
    <xf numFmtId="4" fontId="36" fillId="0" borderId="1" xfId="0" quotePrefix="1" applyNumberFormat="1" applyFont="1" applyBorder="1" applyAlignment="1">
      <alignment horizontal="right" wrapText="1"/>
    </xf>
    <xf numFmtId="0" fontId="36" fillId="0" borderId="23" xfId="0" quotePrefix="1" applyFont="1" applyBorder="1" applyAlignment="1">
      <alignment horizontal="center" wrapText="1"/>
    </xf>
    <xf numFmtId="0" fontId="36" fillId="0" borderId="23" xfId="0" quotePrefix="1" applyFont="1" applyBorder="1" applyAlignment="1">
      <alignment horizontal="left" wrapText="1"/>
    </xf>
    <xf numFmtId="0" fontId="36" fillId="0" borderId="0" xfId="0" applyFont="1" applyBorder="1" applyAlignment="1">
      <alignment horizontal="left"/>
    </xf>
    <xf numFmtId="0" fontId="39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36" borderId="1" xfId="0" applyFont="1" applyFill="1" applyBorder="1" applyAlignment="1">
      <alignment horizontal="center" vertical="center" wrapText="1"/>
    </xf>
    <xf numFmtId="2" fontId="36" fillId="0" borderId="1" xfId="0" quotePrefix="1" applyNumberFormat="1" applyFont="1" applyBorder="1" applyAlignment="1">
      <alignment horizontal="center" wrapText="1"/>
    </xf>
    <xf numFmtId="2" fontId="36" fillId="0" borderId="1" xfId="0" quotePrefix="1" applyNumberFormat="1" applyFont="1" applyBorder="1" applyAlignment="1">
      <alignment horizontal="left" wrapText="1"/>
    </xf>
    <xf numFmtId="0" fontId="42" fillId="0" borderId="1" xfId="0" applyFont="1" applyBorder="1" applyAlignment="1">
      <alignment horizontal="center"/>
    </xf>
    <xf numFmtId="2" fontId="42" fillId="0" borderId="1" xfId="0" applyNumberFormat="1" applyFont="1" applyBorder="1" applyAlignment="1">
      <alignment horizontal="center"/>
    </xf>
    <xf numFmtId="0" fontId="0" fillId="0" borderId="0" xfId="0"/>
    <xf numFmtId="0" fontId="44" fillId="35" borderId="17" xfId="0" applyFont="1" applyFill="1" applyBorder="1" applyAlignment="1">
      <alignment horizontal="center" vertical="center" wrapText="1"/>
    </xf>
    <xf numFmtId="0" fontId="45" fillId="0" borderId="17" xfId="0" applyFont="1" applyBorder="1" applyAlignment="1">
      <alignment horizontal="left" vertical="center" wrapText="1"/>
    </xf>
    <xf numFmtId="4" fontId="45" fillId="0" borderId="17" xfId="0" applyNumberFormat="1" applyFont="1" applyBorder="1" applyAlignment="1">
      <alignment horizontal="right" vertical="center" wrapText="1"/>
    </xf>
    <xf numFmtId="4" fontId="46" fillId="0" borderId="17" xfId="0" applyNumberFormat="1" applyFont="1" applyBorder="1" applyAlignment="1">
      <alignment horizontal="right" vertical="center" wrapText="1"/>
    </xf>
    <xf numFmtId="166" fontId="45" fillId="0" borderId="17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4" fontId="43" fillId="0" borderId="17" xfId="0" applyNumberFormat="1" applyFont="1" applyBorder="1" applyAlignment="1">
      <alignment horizontal="right" vertical="center" wrapText="1"/>
    </xf>
    <xf numFmtId="166" fontId="43" fillId="0" borderId="17" xfId="0" applyNumberFormat="1" applyFont="1" applyBorder="1" applyAlignment="1">
      <alignment horizontal="right" vertical="center" wrapText="1"/>
    </xf>
    <xf numFmtId="0" fontId="0" fillId="0" borderId="0" xfId="0"/>
    <xf numFmtId="2" fontId="18" fillId="0" borderId="0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0" fillId="0" borderId="0" xfId="0" quotePrefix="1" applyAlignment="1">
      <alignment wrapText="1"/>
    </xf>
    <xf numFmtId="0" fontId="36" fillId="0" borderId="22" xfId="0" quotePrefix="1" applyFont="1" applyBorder="1" applyAlignment="1">
      <alignment horizontal="left"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28" fillId="0" borderId="1" xfId="43" applyNumberFormat="1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horizontal="center"/>
    </xf>
    <xf numFmtId="4" fontId="36" fillId="0" borderId="19" xfId="0" quotePrefix="1" applyNumberFormat="1" applyFont="1" applyBorder="1" applyAlignment="1">
      <alignment horizontal="center" wrapText="1"/>
    </xf>
    <xf numFmtId="0" fontId="0" fillId="0" borderId="0" xfId="0"/>
    <xf numFmtId="4" fontId="36" fillId="0" borderId="19" xfId="0" quotePrefix="1" applyNumberFormat="1" applyFont="1" applyBorder="1" applyAlignment="1">
      <alignment horizontal="right" wrapText="1"/>
    </xf>
    <xf numFmtId="49" fontId="43" fillId="0" borderId="17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36" fillId="0" borderId="19" xfId="0" quotePrefix="1" applyNumberFormat="1" applyFont="1" applyBorder="1" applyAlignment="1">
      <alignment horizontal="right" wrapText="1"/>
    </xf>
    <xf numFmtId="49" fontId="28" fillId="0" borderId="1" xfId="43" applyNumberFormat="1" applyFont="1" applyFill="1" applyBorder="1" applyAlignment="1">
      <alignment horizontal="center"/>
    </xf>
    <xf numFmtId="49" fontId="33" fillId="0" borderId="17" xfId="0" applyNumberFormat="1" applyFont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0" fillId="0" borderId="0" xfId="0"/>
    <xf numFmtId="0" fontId="44" fillId="35" borderId="17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20" xfId="0" applyFont="1" applyBorder="1" applyAlignment="1">
      <alignment horizontal="right"/>
    </xf>
    <xf numFmtId="0" fontId="35" fillId="0" borderId="0" xfId="0" applyFont="1" applyBorder="1" applyAlignment="1">
      <alignment horizontal="center" vertical="center"/>
    </xf>
    <xf numFmtId="0" fontId="40" fillId="0" borderId="20" xfId="0" applyFont="1" applyBorder="1" applyAlignment="1">
      <alignment horizontal="right"/>
    </xf>
    <xf numFmtId="0" fontId="33" fillId="0" borderId="0" xfId="0" applyFont="1" applyAlignment="1">
      <alignment vertical="center" wrapText="1"/>
    </xf>
    <xf numFmtId="0" fontId="31" fillId="35" borderId="17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47" fillId="0" borderId="0" xfId="0" applyFont="1"/>
    <xf numFmtId="0" fontId="48" fillId="0" borderId="0" xfId="0" applyFont="1" applyFill="1"/>
    <xf numFmtId="0" fontId="48" fillId="0" borderId="0" xfId="0" applyFont="1" applyFill="1" applyAlignment="1">
      <alignment horizontal="center"/>
    </xf>
    <xf numFmtId="0" fontId="49" fillId="0" borderId="0" xfId="0" applyFont="1" applyFill="1"/>
    <xf numFmtId="0" fontId="50" fillId="0" borderId="0" xfId="0" applyFont="1" applyAlignment="1">
      <alignment horizontal="center" wrapText="1"/>
    </xf>
    <xf numFmtId="0" fontId="51" fillId="0" borderId="0" xfId="0" applyFont="1" applyFill="1"/>
    <xf numFmtId="0" fontId="51" fillId="0" borderId="0" xfId="0" applyFont="1" applyFill="1" applyAlignment="1">
      <alignment horizontal="center"/>
    </xf>
    <xf numFmtId="0" fontId="18" fillId="0" borderId="0" xfId="0" applyFont="1" applyFill="1"/>
    <xf numFmtId="0" fontId="52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7" fillId="0" borderId="0" xfId="0" applyFont="1" applyBorder="1"/>
    <xf numFmtId="0" fontId="53" fillId="0" borderId="0" xfId="0" applyFont="1"/>
    <xf numFmtId="0" fontId="53" fillId="0" borderId="0" xfId="0" applyFont="1" applyBorder="1"/>
    <xf numFmtId="2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0" fillId="0" borderId="13" xfId="0" applyFont="1" applyFill="1" applyBorder="1" applyAlignment="1"/>
    <xf numFmtId="0" fontId="20" fillId="0" borderId="12" xfId="0" applyFont="1" applyFill="1" applyBorder="1" applyAlignment="1"/>
    <xf numFmtId="1" fontId="20" fillId="0" borderId="11" xfId="0" applyNumberFormat="1" applyFont="1" applyFill="1" applyBorder="1" applyAlignment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-234\Downloads\drilldown-C9_R01_020_02.11.2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1"/>
    </sheetNames>
    <sheetDataSet>
      <sheetData sheetId="0"/>
      <sheetData sheetId="1">
        <row r="9">
          <cell r="F9">
            <v>884730.16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81"/>
  <sheetViews>
    <sheetView tabSelected="1" topLeftCell="A58" workbookViewId="0">
      <selection activeCell="C77" sqref="C77"/>
    </sheetView>
  </sheetViews>
  <sheetFormatPr defaultRowHeight="15" x14ac:dyDescent="0.25"/>
  <cols>
    <col min="1" max="2" width="9.140625" style="150"/>
    <col min="3" max="3" width="45.28515625" style="150" customWidth="1"/>
    <col min="4" max="24" width="9.140625" style="150"/>
    <col min="25" max="25" width="12.7109375" style="150" customWidth="1"/>
    <col min="26" max="26" width="9.140625" style="150"/>
    <col min="27" max="27" width="9.140625" style="150" customWidth="1"/>
    <col min="28" max="16384" width="9.140625" style="150"/>
  </cols>
  <sheetData>
    <row r="1" spans="2:28" ht="18.75" x14ac:dyDescent="0.3">
      <c r="W1" s="151" t="s">
        <v>117</v>
      </c>
      <c r="X1" s="152"/>
      <c r="Y1" s="151"/>
      <c r="Z1" s="151"/>
      <c r="AA1" s="151"/>
      <c r="AB1" s="153"/>
    </row>
    <row r="2" spans="2:28" ht="15" customHeight="1" x14ac:dyDescent="0.3">
      <c r="C2" s="154" t="s">
        <v>116</v>
      </c>
      <c r="D2" s="154"/>
      <c r="E2" s="154"/>
      <c r="W2" s="155" t="s">
        <v>118</v>
      </c>
      <c r="X2" s="156"/>
      <c r="Y2" s="155"/>
      <c r="Z2" s="155"/>
      <c r="AA2" s="155"/>
      <c r="AB2" s="157"/>
    </row>
    <row r="3" spans="2:28" ht="18.75" x14ac:dyDescent="0.3">
      <c r="C3" s="154"/>
      <c r="D3" s="154"/>
      <c r="E3" s="154"/>
      <c r="W3" s="155" t="s">
        <v>119</v>
      </c>
      <c r="X3" s="156"/>
      <c r="Y3" s="155"/>
      <c r="Z3" s="155"/>
      <c r="AA3" s="155"/>
      <c r="AB3" s="157"/>
    </row>
    <row r="4" spans="2:28" ht="18.75" x14ac:dyDescent="0.3">
      <c r="C4" s="154"/>
      <c r="D4" s="154"/>
      <c r="E4" s="154"/>
      <c r="W4" s="155"/>
      <c r="X4" s="156"/>
      <c r="Y4" s="155"/>
      <c r="Z4" s="155"/>
      <c r="AA4" s="155"/>
      <c r="AB4" s="157"/>
    </row>
    <row r="5" spans="2:28" ht="18.75" x14ac:dyDescent="0.3">
      <c r="C5" s="154"/>
      <c r="D5" s="154"/>
      <c r="E5" s="154"/>
      <c r="W5" s="155" t="s">
        <v>120</v>
      </c>
      <c r="X5" s="156"/>
      <c r="Y5" s="155"/>
      <c r="Z5" s="155"/>
      <c r="AA5" s="155"/>
      <c r="AB5" s="157"/>
    </row>
    <row r="6" spans="2:28" ht="15" customHeight="1" x14ac:dyDescent="0.25">
      <c r="G6" s="158" t="s">
        <v>534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</row>
    <row r="7" spans="2:28" ht="15" customHeight="1" x14ac:dyDescent="0.25"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</row>
    <row r="8" spans="2:28" ht="45.75" customHeight="1" x14ac:dyDescent="0.25"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10" spans="2:28" x14ac:dyDescent="0.25">
      <c r="B10" s="113" t="s">
        <v>5</v>
      </c>
      <c r="C10" s="113" t="s">
        <v>6</v>
      </c>
      <c r="D10" s="167" t="s">
        <v>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9"/>
      <c r="Z10" s="116" t="s">
        <v>8</v>
      </c>
      <c r="AA10" s="119" t="s">
        <v>565</v>
      </c>
    </row>
    <row r="11" spans="2:28" ht="38.25" x14ac:dyDescent="0.25">
      <c r="B11" s="114"/>
      <c r="C11" s="114"/>
      <c r="D11" s="122" t="s">
        <v>10</v>
      </c>
      <c r="E11" s="122"/>
      <c r="F11" s="123" t="s">
        <v>11</v>
      </c>
      <c r="G11" s="123"/>
      <c r="H11" s="123" t="s">
        <v>12</v>
      </c>
      <c r="I11" s="123"/>
      <c r="J11" s="123" t="s">
        <v>13</v>
      </c>
      <c r="K11" s="123"/>
      <c r="L11" s="123" t="s">
        <v>14</v>
      </c>
      <c r="M11" s="123"/>
      <c r="N11" s="124" t="s">
        <v>15</v>
      </c>
      <c r="O11" s="125"/>
      <c r="P11" s="126"/>
      <c r="Q11" s="123" t="s">
        <v>16</v>
      </c>
      <c r="R11" s="127"/>
      <c r="S11" s="124" t="s">
        <v>17</v>
      </c>
      <c r="T11" s="126"/>
      <c r="U11" s="124" t="s">
        <v>18</v>
      </c>
      <c r="V11" s="126"/>
      <c r="W11" s="124" t="s">
        <v>19</v>
      </c>
      <c r="X11" s="126"/>
      <c r="Y11" s="3" t="s">
        <v>20</v>
      </c>
      <c r="Z11" s="117"/>
      <c r="AA11" s="120"/>
    </row>
    <row r="12" spans="2:28" ht="115.5" customHeight="1" x14ac:dyDescent="0.25">
      <c r="B12" s="115"/>
      <c r="C12" s="115"/>
      <c r="D12" s="4" t="s">
        <v>21</v>
      </c>
      <c r="E12" s="4" t="s">
        <v>22</v>
      </c>
      <c r="F12" s="5" t="s">
        <v>23</v>
      </c>
      <c r="G12" s="5" t="s">
        <v>22</v>
      </c>
      <c r="H12" s="6" t="s">
        <v>24</v>
      </c>
      <c r="I12" s="6" t="s">
        <v>22</v>
      </c>
      <c r="J12" s="5" t="s">
        <v>23</v>
      </c>
      <c r="K12" s="5" t="s">
        <v>22</v>
      </c>
      <c r="L12" s="7" t="s">
        <v>23</v>
      </c>
      <c r="M12" s="7" t="s">
        <v>22</v>
      </c>
      <c r="N12" s="5" t="s">
        <v>25</v>
      </c>
      <c r="O12" s="5" t="s">
        <v>26</v>
      </c>
      <c r="P12" s="7" t="s">
        <v>27</v>
      </c>
      <c r="Q12" s="7" t="s">
        <v>24</v>
      </c>
      <c r="R12" s="7" t="s">
        <v>22</v>
      </c>
      <c r="S12" s="7"/>
      <c r="T12" s="7" t="s">
        <v>22</v>
      </c>
      <c r="U12" s="7"/>
      <c r="V12" s="7" t="s">
        <v>22</v>
      </c>
      <c r="W12" s="7" t="s">
        <v>24</v>
      </c>
      <c r="X12" s="7" t="s">
        <v>22</v>
      </c>
      <c r="Y12" s="8" t="s">
        <v>24</v>
      </c>
      <c r="Z12" s="118"/>
      <c r="AA12" s="121"/>
    </row>
    <row r="13" spans="2:28" x14ac:dyDescent="0.25"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v>18</v>
      </c>
      <c r="T13" s="9">
        <v>19</v>
      </c>
      <c r="U13" s="9">
        <v>20</v>
      </c>
      <c r="V13" s="9">
        <v>21</v>
      </c>
      <c r="W13" s="9">
        <v>22</v>
      </c>
      <c r="X13" s="9">
        <v>23</v>
      </c>
      <c r="Y13" s="9">
        <v>24</v>
      </c>
      <c r="Z13" s="9">
        <v>25</v>
      </c>
      <c r="AA13" s="9">
        <v>26</v>
      </c>
    </row>
    <row r="14" spans="2:28" ht="22.5" x14ac:dyDescent="0.25">
      <c r="B14" s="9">
        <v>1</v>
      </c>
      <c r="C14" s="10" t="s">
        <v>566</v>
      </c>
      <c r="D14" s="11">
        <v>0</v>
      </c>
      <c r="E14" s="12">
        <v>15</v>
      </c>
      <c r="F14" s="11">
        <v>0</v>
      </c>
      <c r="G14" s="12">
        <v>15</v>
      </c>
      <c r="H14" s="13">
        <v>0</v>
      </c>
      <c r="I14" s="13">
        <v>15</v>
      </c>
      <c r="J14" s="14">
        <v>99.805267711844621</v>
      </c>
      <c r="K14" s="13">
        <v>20</v>
      </c>
      <c r="L14" s="14">
        <v>73.7266134333953</v>
      </c>
      <c r="M14" s="13">
        <v>20</v>
      </c>
      <c r="N14" s="13">
        <v>0</v>
      </c>
      <c r="O14" s="13">
        <v>0</v>
      </c>
      <c r="P14" s="13">
        <v>15</v>
      </c>
      <c r="Q14" s="13">
        <v>0</v>
      </c>
      <c r="R14" s="13">
        <v>5</v>
      </c>
      <c r="S14" s="15">
        <v>6.0000000000000001E-3</v>
      </c>
      <c r="T14" s="13">
        <v>0</v>
      </c>
      <c r="U14" s="15">
        <v>3.2012823821911396E-3</v>
      </c>
      <c r="V14" s="13">
        <v>0</v>
      </c>
      <c r="W14" s="16">
        <v>1</v>
      </c>
      <c r="X14" s="17">
        <v>10</v>
      </c>
      <c r="Y14" s="18">
        <f t="shared" ref="Y14:Y76" si="0">SUM(E14+G14+I14+K14+M14+P14+R14-T14-V14-X14)</f>
        <v>95</v>
      </c>
      <c r="Z14" s="14">
        <f t="shared" ref="Z14:Z72" si="1">ROUND(Y14/64,2)</f>
        <v>1.48</v>
      </c>
      <c r="AA14" s="19" t="s">
        <v>29</v>
      </c>
    </row>
    <row r="15" spans="2:28" ht="22.5" x14ac:dyDescent="0.25">
      <c r="B15" s="9">
        <v>2</v>
      </c>
      <c r="C15" s="10" t="s">
        <v>567</v>
      </c>
      <c r="D15" s="11">
        <v>1</v>
      </c>
      <c r="E15" s="12">
        <v>15</v>
      </c>
      <c r="F15" s="11">
        <v>0</v>
      </c>
      <c r="G15" s="12">
        <v>15</v>
      </c>
      <c r="H15" s="13">
        <v>0</v>
      </c>
      <c r="I15" s="13">
        <v>15</v>
      </c>
      <c r="J15" s="14">
        <v>98.360661153946452</v>
      </c>
      <c r="K15" s="13">
        <v>20</v>
      </c>
      <c r="L15" s="14">
        <v>75.532512805708791</v>
      </c>
      <c r="M15" s="13">
        <v>20</v>
      </c>
      <c r="N15" s="13">
        <v>1</v>
      </c>
      <c r="O15" s="13">
        <v>0</v>
      </c>
      <c r="P15" s="13">
        <v>15</v>
      </c>
      <c r="Q15" s="13">
        <v>0</v>
      </c>
      <c r="R15" s="13">
        <v>5</v>
      </c>
      <c r="S15" s="15">
        <f>'8.8.9ДтКт'!J8</f>
        <v>3.9973886811882291E-2</v>
      </c>
      <c r="T15" s="13">
        <v>10</v>
      </c>
      <c r="U15" s="15">
        <v>0</v>
      </c>
      <c r="V15" s="13">
        <v>0</v>
      </c>
      <c r="W15" s="16">
        <v>0</v>
      </c>
      <c r="X15" s="17">
        <v>0</v>
      </c>
      <c r="Y15" s="18">
        <f t="shared" si="0"/>
        <v>95</v>
      </c>
      <c r="Z15" s="14">
        <f t="shared" si="1"/>
        <v>1.48</v>
      </c>
      <c r="AA15" s="19" t="s">
        <v>29</v>
      </c>
    </row>
    <row r="16" spans="2:28" ht="22.5" x14ac:dyDescent="0.25">
      <c r="B16" s="9">
        <v>3</v>
      </c>
      <c r="C16" s="10" t="s">
        <v>568</v>
      </c>
      <c r="D16" s="11">
        <v>0</v>
      </c>
      <c r="E16" s="12">
        <v>15</v>
      </c>
      <c r="F16" s="11">
        <v>0</v>
      </c>
      <c r="G16" s="12">
        <v>15</v>
      </c>
      <c r="H16" s="13">
        <v>0</v>
      </c>
      <c r="I16" s="13">
        <v>15</v>
      </c>
      <c r="J16" s="14">
        <v>95.888256471994964</v>
      </c>
      <c r="K16" s="13">
        <v>20</v>
      </c>
      <c r="L16" s="14">
        <v>70.889995351397914</v>
      </c>
      <c r="M16" s="13">
        <v>20</v>
      </c>
      <c r="N16" s="13">
        <v>2</v>
      </c>
      <c r="O16" s="13">
        <v>0</v>
      </c>
      <c r="P16" s="13">
        <v>5</v>
      </c>
      <c r="Q16" s="13">
        <v>1</v>
      </c>
      <c r="R16" s="13">
        <v>0</v>
      </c>
      <c r="S16" s="15">
        <f>'8.8.9ДтКт'!J9</f>
        <v>2.0190528324636556E-2</v>
      </c>
      <c r="T16" s="13">
        <v>10</v>
      </c>
      <c r="U16" s="15">
        <v>4.1465729666693143E-3</v>
      </c>
      <c r="V16" s="13">
        <v>0</v>
      </c>
      <c r="W16" s="16">
        <v>0</v>
      </c>
      <c r="X16" s="17">
        <v>0</v>
      </c>
      <c r="Y16" s="18">
        <f t="shared" si="0"/>
        <v>80</v>
      </c>
      <c r="Z16" s="14">
        <f t="shared" si="1"/>
        <v>1.25</v>
      </c>
      <c r="AA16" s="19" t="s">
        <v>31</v>
      </c>
    </row>
    <row r="17" spans="2:27" ht="22.5" x14ac:dyDescent="0.25">
      <c r="B17" s="9">
        <v>4</v>
      </c>
      <c r="C17" s="10" t="s">
        <v>569</v>
      </c>
      <c r="D17" s="11">
        <v>1</v>
      </c>
      <c r="E17" s="12">
        <v>15</v>
      </c>
      <c r="F17" s="11">
        <v>0</v>
      </c>
      <c r="G17" s="12">
        <v>15</v>
      </c>
      <c r="H17" s="13">
        <v>0</v>
      </c>
      <c r="I17" s="13">
        <v>15</v>
      </c>
      <c r="J17" s="14">
        <v>99.788546494743599</v>
      </c>
      <c r="K17" s="13">
        <v>20</v>
      </c>
      <c r="L17" s="14">
        <v>70.590422294437104</v>
      </c>
      <c r="M17" s="13">
        <v>20</v>
      </c>
      <c r="N17" s="13">
        <v>1</v>
      </c>
      <c r="O17" s="13">
        <v>1</v>
      </c>
      <c r="P17" s="13">
        <v>0</v>
      </c>
      <c r="Q17" s="13">
        <v>0</v>
      </c>
      <c r="R17" s="13">
        <v>5</v>
      </c>
      <c r="S17" s="15">
        <f>'8.8.9ДтКт'!J10</f>
        <v>2.0830947725281483E-2</v>
      </c>
      <c r="T17" s="13">
        <v>10</v>
      </c>
      <c r="U17" s="15">
        <v>0</v>
      </c>
      <c r="V17" s="13">
        <v>0</v>
      </c>
      <c r="W17" s="16">
        <v>0</v>
      </c>
      <c r="X17" s="17">
        <v>0</v>
      </c>
      <c r="Y17" s="18">
        <f t="shared" si="0"/>
        <v>80</v>
      </c>
      <c r="Z17" s="14">
        <f t="shared" si="1"/>
        <v>1.25</v>
      </c>
      <c r="AA17" s="19" t="s">
        <v>31</v>
      </c>
    </row>
    <row r="18" spans="2:27" ht="22.5" x14ac:dyDescent="0.25">
      <c r="B18" s="9">
        <v>5</v>
      </c>
      <c r="C18" s="10" t="s">
        <v>570</v>
      </c>
      <c r="D18" s="11">
        <v>0</v>
      </c>
      <c r="E18" s="12">
        <v>15</v>
      </c>
      <c r="F18" s="11">
        <v>0</v>
      </c>
      <c r="G18" s="12">
        <v>15</v>
      </c>
      <c r="H18" s="13">
        <v>0</v>
      </c>
      <c r="I18" s="13">
        <v>15</v>
      </c>
      <c r="J18" s="14">
        <v>99.865938810566547</v>
      </c>
      <c r="K18" s="13">
        <v>20</v>
      </c>
      <c r="L18" s="14">
        <v>76.382140364944917</v>
      </c>
      <c r="M18" s="13">
        <v>20</v>
      </c>
      <c r="N18" s="13">
        <v>0</v>
      </c>
      <c r="O18" s="13">
        <v>0</v>
      </c>
      <c r="P18" s="13">
        <v>15</v>
      </c>
      <c r="Q18" s="13">
        <v>0</v>
      </c>
      <c r="R18" s="13">
        <v>5</v>
      </c>
      <c r="S18" s="15">
        <f>'8.8.9ДтКт'!J11</f>
        <v>1.2184129264365632E-2</v>
      </c>
      <c r="T18" s="13">
        <v>0</v>
      </c>
      <c r="U18" s="15">
        <v>0</v>
      </c>
      <c r="V18" s="13">
        <v>0</v>
      </c>
      <c r="W18" s="16">
        <v>0</v>
      </c>
      <c r="X18" s="17">
        <v>0</v>
      </c>
      <c r="Y18" s="18">
        <f t="shared" si="0"/>
        <v>105</v>
      </c>
      <c r="Z18" s="14">
        <f t="shared" si="1"/>
        <v>1.64</v>
      </c>
      <c r="AA18" s="19" t="s">
        <v>29</v>
      </c>
    </row>
    <row r="19" spans="2:27" ht="22.5" x14ac:dyDescent="0.25">
      <c r="B19" s="9">
        <v>6</v>
      </c>
      <c r="C19" s="10" t="s">
        <v>571</v>
      </c>
      <c r="D19" s="11">
        <v>0</v>
      </c>
      <c r="E19" s="12">
        <v>15</v>
      </c>
      <c r="F19" s="11">
        <v>0</v>
      </c>
      <c r="G19" s="12">
        <v>15</v>
      </c>
      <c r="H19" s="13">
        <v>0</v>
      </c>
      <c r="I19" s="13">
        <v>15</v>
      </c>
      <c r="J19" s="14">
        <v>99.996979657627875</v>
      </c>
      <c r="K19" s="13">
        <v>20</v>
      </c>
      <c r="L19" s="14">
        <v>73.275319018736155</v>
      </c>
      <c r="M19" s="13">
        <v>20</v>
      </c>
      <c r="N19" s="13">
        <v>0</v>
      </c>
      <c r="O19" s="13">
        <v>0</v>
      </c>
      <c r="P19" s="13">
        <v>15</v>
      </c>
      <c r="Q19" s="13">
        <v>0</v>
      </c>
      <c r="R19" s="13">
        <v>5</v>
      </c>
      <c r="S19" s="15">
        <f>'8.8.9ДтКт'!J12</f>
        <v>5.0406186698458907E-3</v>
      </c>
      <c r="T19" s="13">
        <v>0</v>
      </c>
      <c r="U19" s="15">
        <v>0</v>
      </c>
      <c r="V19" s="13">
        <v>0</v>
      </c>
      <c r="W19" s="16">
        <v>0</v>
      </c>
      <c r="X19" s="17">
        <v>0</v>
      </c>
      <c r="Y19" s="18">
        <f t="shared" si="0"/>
        <v>105</v>
      </c>
      <c r="Z19" s="14">
        <f t="shared" si="1"/>
        <v>1.64</v>
      </c>
      <c r="AA19" s="19" t="s">
        <v>29</v>
      </c>
    </row>
    <row r="20" spans="2:27" ht="22.5" x14ac:dyDescent="0.25">
      <c r="B20" s="9">
        <v>7</v>
      </c>
      <c r="C20" s="10" t="s">
        <v>572</v>
      </c>
      <c r="D20" s="11">
        <v>0</v>
      </c>
      <c r="E20" s="12">
        <v>15</v>
      </c>
      <c r="F20" s="11">
        <v>0</v>
      </c>
      <c r="G20" s="12">
        <v>15</v>
      </c>
      <c r="H20" s="13">
        <v>0</v>
      </c>
      <c r="I20" s="13">
        <v>15</v>
      </c>
      <c r="J20" s="14">
        <v>97.506442283560744</v>
      </c>
      <c r="K20" s="13">
        <v>20</v>
      </c>
      <c r="L20" s="14">
        <v>71.039817591303134</v>
      </c>
      <c r="M20" s="13">
        <v>20</v>
      </c>
      <c r="N20" s="13">
        <v>3</v>
      </c>
      <c r="O20" s="13">
        <v>1</v>
      </c>
      <c r="P20" s="13">
        <v>0</v>
      </c>
      <c r="Q20" s="13">
        <v>0</v>
      </c>
      <c r="R20" s="13">
        <v>5</v>
      </c>
      <c r="S20" s="15">
        <f>'8.8.9ДтКт'!J13</f>
        <v>3.6247598638072955E-2</v>
      </c>
      <c r="T20" s="13">
        <v>10</v>
      </c>
      <c r="U20" s="15">
        <v>0</v>
      </c>
      <c r="V20" s="13">
        <v>0</v>
      </c>
      <c r="W20" s="16">
        <v>0</v>
      </c>
      <c r="X20" s="17">
        <v>0</v>
      </c>
      <c r="Y20" s="18">
        <f t="shared" si="0"/>
        <v>80</v>
      </c>
      <c r="Z20" s="14">
        <f t="shared" si="1"/>
        <v>1.25</v>
      </c>
      <c r="AA20" s="19" t="s">
        <v>31</v>
      </c>
    </row>
    <row r="21" spans="2:27" ht="22.5" x14ac:dyDescent="0.25">
      <c r="B21" s="9">
        <v>8</v>
      </c>
      <c r="C21" s="10" t="s">
        <v>573</v>
      </c>
      <c r="D21" s="11">
        <v>0</v>
      </c>
      <c r="E21" s="12">
        <v>15</v>
      </c>
      <c r="F21" s="11">
        <v>0</v>
      </c>
      <c r="G21" s="12">
        <v>15</v>
      </c>
      <c r="H21" s="13">
        <v>0</v>
      </c>
      <c r="I21" s="13">
        <v>15</v>
      </c>
      <c r="J21" s="14">
        <v>99.933990341419587</v>
      </c>
      <c r="K21" s="13">
        <v>20</v>
      </c>
      <c r="L21" s="14">
        <v>69.30769499538772</v>
      </c>
      <c r="M21" s="13">
        <v>20</v>
      </c>
      <c r="N21" s="13">
        <v>2</v>
      </c>
      <c r="O21" s="13">
        <v>0</v>
      </c>
      <c r="P21" s="13">
        <v>5</v>
      </c>
      <c r="Q21" s="13">
        <v>0</v>
      </c>
      <c r="R21" s="13">
        <v>5</v>
      </c>
      <c r="S21" s="15">
        <f>'8.8.9ДтКт'!J14</f>
        <v>6.710532474687779E-2</v>
      </c>
      <c r="T21" s="13">
        <v>20</v>
      </c>
      <c r="U21" s="15">
        <v>7.3305660829012043E-3</v>
      </c>
      <c r="V21" s="13">
        <v>0</v>
      </c>
      <c r="W21" s="16">
        <v>1</v>
      </c>
      <c r="X21" s="17">
        <v>10</v>
      </c>
      <c r="Y21" s="18">
        <f t="shared" si="0"/>
        <v>65</v>
      </c>
      <c r="Z21" s="14">
        <f t="shared" si="1"/>
        <v>1.02</v>
      </c>
      <c r="AA21" s="19" t="s">
        <v>52</v>
      </c>
    </row>
    <row r="22" spans="2:27" ht="22.5" x14ac:dyDescent="0.25">
      <c r="B22" s="9">
        <v>9</v>
      </c>
      <c r="C22" s="10" t="s">
        <v>574</v>
      </c>
      <c r="D22" s="11">
        <v>1</v>
      </c>
      <c r="E22" s="12">
        <v>15</v>
      </c>
      <c r="F22" s="11">
        <v>0</v>
      </c>
      <c r="G22" s="12">
        <v>15</v>
      </c>
      <c r="H22" s="13">
        <v>0</v>
      </c>
      <c r="I22" s="13">
        <v>15</v>
      </c>
      <c r="J22" s="14">
        <v>97.088338732943953</v>
      </c>
      <c r="K22" s="13">
        <v>20</v>
      </c>
      <c r="L22" s="14">
        <v>63.467340620483355</v>
      </c>
      <c r="M22" s="13">
        <v>0</v>
      </c>
      <c r="N22" s="13">
        <v>2</v>
      </c>
      <c r="O22" s="13">
        <v>1</v>
      </c>
      <c r="P22" s="13">
        <v>0</v>
      </c>
      <c r="Q22" s="13">
        <v>0</v>
      </c>
      <c r="R22" s="13">
        <v>5</v>
      </c>
      <c r="S22" s="15">
        <f>'8.8.9ДтКт'!J15</f>
        <v>1.0064878665533825E-2</v>
      </c>
      <c r="T22" s="13">
        <v>0</v>
      </c>
      <c r="U22" s="15">
        <v>0</v>
      </c>
      <c r="V22" s="13">
        <v>0</v>
      </c>
      <c r="W22" s="16">
        <v>0</v>
      </c>
      <c r="X22" s="17">
        <v>0</v>
      </c>
      <c r="Y22" s="18">
        <f t="shared" si="0"/>
        <v>70</v>
      </c>
      <c r="Z22" s="14">
        <f t="shared" si="1"/>
        <v>1.0900000000000001</v>
      </c>
      <c r="AA22" s="19" t="s">
        <v>52</v>
      </c>
    </row>
    <row r="23" spans="2:27" ht="22.5" x14ac:dyDescent="0.25">
      <c r="B23" s="9">
        <v>10</v>
      </c>
      <c r="C23" s="10" t="s">
        <v>575</v>
      </c>
      <c r="D23" s="11">
        <v>2</v>
      </c>
      <c r="E23" s="12">
        <v>15</v>
      </c>
      <c r="F23" s="11">
        <v>0</v>
      </c>
      <c r="G23" s="12">
        <v>15</v>
      </c>
      <c r="H23" s="13">
        <v>0</v>
      </c>
      <c r="I23" s="13">
        <v>15</v>
      </c>
      <c r="J23" s="14">
        <v>99.9939643316375</v>
      </c>
      <c r="K23" s="13">
        <v>20</v>
      </c>
      <c r="L23" s="14">
        <v>75.344420478753875</v>
      </c>
      <c r="M23" s="13">
        <v>20</v>
      </c>
      <c r="N23" s="13">
        <v>0</v>
      </c>
      <c r="O23" s="13">
        <v>0</v>
      </c>
      <c r="P23" s="13">
        <v>15</v>
      </c>
      <c r="Q23" s="13">
        <v>0</v>
      </c>
      <c r="R23" s="13">
        <v>5</v>
      </c>
      <c r="S23" s="15">
        <f>'8.8.9ДтКт'!J16</f>
        <v>7.8943742811244996E-3</v>
      </c>
      <c r="T23" s="13">
        <v>0</v>
      </c>
      <c r="U23" s="15">
        <v>0</v>
      </c>
      <c r="V23" s="13">
        <v>0</v>
      </c>
      <c r="W23" s="16">
        <v>0</v>
      </c>
      <c r="X23" s="17">
        <v>0</v>
      </c>
      <c r="Y23" s="18">
        <f t="shared" si="0"/>
        <v>105</v>
      </c>
      <c r="Z23" s="14">
        <f t="shared" si="1"/>
        <v>1.64</v>
      </c>
      <c r="AA23" s="19" t="s">
        <v>29</v>
      </c>
    </row>
    <row r="24" spans="2:27" x14ac:dyDescent="0.25">
      <c r="B24" s="9">
        <v>11</v>
      </c>
      <c r="C24" s="10" t="s">
        <v>576</v>
      </c>
      <c r="D24" s="11">
        <v>1</v>
      </c>
      <c r="E24" s="12">
        <v>15</v>
      </c>
      <c r="F24" s="11">
        <v>0</v>
      </c>
      <c r="G24" s="12">
        <v>15</v>
      </c>
      <c r="H24" s="13">
        <v>0</v>
      </c>
      <c r="I24" s="13">
        <v>15</v>
      </c>
      <c r="J24" s="14">
        <v>95.499835820711283</v>
      </c>
      <c r="K24" s="13">
        <v>20</v>
      </c>
      <c r="L24" s="14">
        <v>67.915598312908529</v>
      </c>
      <c r="M24" s="13">
        <v>20</v>
      </c>
      <c r="N24" s="13">
        <v>0</v>
      </c>
      <c r="O24" s="13">
        <v>0</v>
      </c>
      <c r="P24" s="13">
        <v>15</v>
      </c>
      <c r="Q24" s="13">
        <v>0</v>
      </c>
      <c r="R24" s="13">
        <v>5</v>
      </c>
      <c r="S24" s="15">
        <f>'8.8.9ДтКт'!J17</f>
        <v>1.1022849520358848E-2</v>
      </c>
      <c r="T24" s="13">
        <v>0</v>
      </c>
      <c r="U24" s="15">
        <v>9.3842749694939963E-4</v>
      </c>
      <c r="V24" s="13">
        <v>0</v>
      </c>
      <c r="W24" s="16">
        <v>0</v>
      </c>
      <c r="X24" s="17">
        <v>0</v>
      </c>
      <c r="Y24" s="18">
        <f t="shared" si="0"/>
        <v>105</v>
      </c>
      <c r="Z24" s="14">
        <f t="shared" si="1"/>
        <v>1.64</v>
      </c>
      <c r="AA24" s="19" t="s">
        <v>29</v>
      </c>
    </row>
    <row r="25" spans="2:27" ht="22.5" x14ac:dyDescent="0.25">
      <c r="B25" s="9">
        <v>12</v>
      </c>
      <c r="C25" s="10" t="s">
        <v>577</v>
      </c>
      <c r="D25" s="11">
        <v>0</v>
      </c>
      <c r="E25" s="12">
        <v>15</v>
      </c>
      <c r="F25" s="11">
        <v>0</v>
      </c>
      <c r="G25" s="12">
        <v>15</v>
      </c>
      <c r="H25" s="13">
        <v>0</v>
      </c>
      <c r="I25" s="13">
        <v>15</v>
      </c>
      <c r="J25" s="14">
        <v>99.793867740733205</v>
      </c>
      <c r="K25" s="13">
        <v>20</v>
      </c>
      <c r="L25" s="14">
        <v>70.741973174336081</v>
      </c>
      <c r="M25" s="13">
        <v>20</v>
      </c>
      <c r="N25" s="13">
        <v>1</v>
      </c>
      <c r="O25" s="13">
        <v>0</v>
      </c>
      <c r="P25" s="13">
        <v>15</v>
      </c>
      <c r="Q25" s="13">
        <v>0</v>
      </c>
      <c r="R25" s="13">
        <v>5</v>
      </c>
      <c r="S25" s="15">
        <f>'8.8.9ДтКт'!J18</f>
        <v>9.1280521547735163E-3</v>
      </c>
      <c r="T25" s="13">
        <v>0</v>
      </c>
      <c r="U25" s="15">
        <v>2.8211041363695344E-2</v>
      </c>
      <c r="V25" s="13">
        <v>10</v>
      </c>
      <c r="W25" s="16">
        <v>0</v>
      </c>
      <c r="X25" s="17">
        <v>0</v>
      </c>
      <c r="Y25" s="18">
        <f t="shared" si="0"/>
        <v>95</v>
      </c>
      <c r="Z25" s="14">
        <f t="shared" si="1"/>
        <v>1.48</v>
      </c>
      <c r="AA25" s="19" t="s">
        <v>29</v>
      </c>
    </row>
    <row r="26" spans="2:27" x14ac:dyDescent="0.25">
      <c r="B26" s="9">
        <v>13</v>
      </c>
      <c r="C26" s="10" t="s">
        <v>578</v>
      </c>
      <c r="D26" s="11">
        <v>0</v>
      </c>
      <c r="E26" s="12">
        <v>15</v>
      </c>
      <c r="F26" s="11">
        <v>0</v>
      </c>
      <c r="G26" s="12">
        <v>15</v>
      </c>
      <c r="H26" s="13">
        <v>0</v>
      </c>
      <c r="I26" s="13">
        <v>15</v>
      </c>
      <c r="J26" s="14">
        <v>96.451018701952435</v>
      </c>
      <c r="K26" s="13">
        <v>20</v>
      </c>
      <c r="L26" s="14">
        <v>69.912972287642475</v>
      </c>
      <c r="M26" s="13">
        <v>20</v>
      </c>
      <c r="N26" s="20">
        <v>2</v>
      </c>
      <c r="O26" s="13">
        <v>0</v>
      </c>
      <c r="P26" s="13">
        <v>5</v>
      </c>
      <c r="Q26" s="13">
        <v>0</v>
      </c>
      <c r="R26" s="13">
        <v>5</v>
      </c>
      <c r="S26" s="15">
        <f>'8.8.9ДтКт'!J19</f>
        <v>1.8114887128456662E-2</v>
      </c>
      <c r="T26" s="13">
        <v>0</v>
      </c>
      <c r="U26" s="15">
        <v>0</v>
      </c>
      <c r="V26" s="13">
        <v>0</v>
      </c>
      <c r="W26" s="16">
        <v>0</v>
      </c>
      <c r="X26" s="17">
        <v>0</v>
      </c>
      <c r="Y26" s="18">
        <f t="shared" si="0"/>
        <v>95</v>
      </c>
      <c r="Z26" s="14">
        <f t="shared" si="1"/>
        <v>1.48</v>
      </c>
      <c r="AA26" s="19" t="s">
        <v>29</v>
      </c>
    </row>
    <row r="27" spans="2:27" ht="22.5" x14ac:dyDescent="0.25">
      <c r="B27" s="9">
        <v>14</v>
      </c>
      <c r="C27" s="21" t="s">
        <v>579</v>
      </c>
      <c r="D27" s="11">
        <v>0</v>
      </c>
      <c r="E27" s="12">
        <v>15</v>
      </c>
      <c r="F27" s="11">
        <v>0</v>
      </c>
      <c r="G27" s="12">
        <v>15</v>
      </c>
      <c r="H27" s="13">
        <v>0</v>
      </c>
      <c r="I27" s="13">
        <v>15</v>
      </c>
      <c r="J27" s="14">
        <v>99.997765354108225</v>
      </c>
      <c r="K27" s="13">
        <v>20</v>
      </c>
      <c r="L27" s="14">
        <v>71.873240191712256</v>
      </c>
      <c r="M27" s="13">
        <v>20</v>
      </c>
      <c r="N27" s="13">
        <v>1</v>
      </c>
      <c r="O27" s="13">
        <v>0</v>
      </c>
      <c r="P27" s="13">
        <v>15</v>
      </c>
      <c r="Q27" s="13">
        <v>0</v>
      </c>
      <c r="R27" s="13">
        <v>5</v>
      </c>
      <c r="S27" s="15">
        <f>'8.8.9ДтКт'!J20</f>
        <v>0</v>
      </c>
      <c r="T27" s="13">
        <v>0</v>
      </c>
      <c r="U27" s="15">
        <v>1.3319772088151774E-3</v>
      </c>
      <c r="V27" s="13">
        <v>0</v>
      </c>
      <c r="W27" s="16">
        <v>0</v>
      </c>
      <c r="X27" s="17">
        <v>0</v>
      </c>
      <c r="Y27" s="18">
        <f t="shared" si="0"/>
        <v>105</v>
      </c>
      <c r="Z27" s="14">
        <f t="shared" si="1"/>
        <v>1.64</v>
      </c>
      <c r="AA27" s="19" t="s">
        <v>29</v>
      </c>
    </row>
    <row r="28" spans="2:27" ht="22.5" x14ac:dyDescent="0.25">
      <c r="B28" s="9">
        <v>15</v>
      </c>
      <c r="C28" s="22" t="s">
        <v>580</v>
      </c>
      <c r="D28" s="11">
        <v>0</v>
      </c>
      <c r="E28" s="12">
        <v>15</v>
      </c>
      <c r="F28" s="11">
        <v>0</v>
      </c>
      <c r="G28" s="12">
        <v>15</v>
      </c>
      <c r="H28" s="13">
        <v>0</v>
      </c>
      <c r="I28" s="13">
        <v>15</v>
      </c>
      <c r="J28" s="14">
        <v>99.822448556755802</v>
      </c>
      <c r="K28" s="13">
        <v>20</v>
      </c>
      <c r="L28" s="14">
        <v>74.530579984426453</v>
      </c>
      <c r="M28" s="13">
        <v>20</v>
      </c>
      <c r="N28" s="13">
        <v>1</v>
      </c>
      <c r="O28" s="13">
        <v>0</v>
      </c>
      <c r="P28" s="13">
        <v>15</v>
      </c>
      <c r="Q28" s="13">
        <v>0</v>
      </c>
      <c r="R28" s="13">
        <v>5</v>
      </c>
      <c r="S28" s="15">
        <f>'8.8.9ДтКт'!J21</f>
        <v>2.1284234595333851E-2</v>
      </c>
      <c r="T28" s="13">
        <v>10</v>
      </c>
      <c r="U28" s="15">
        <v>2.5483292704469914E-3</v>
      </c>
      <c r="V28" s="13">
        <v>0</v>
      </c>
      <c r="W28" s="16">
        <v>1</v>
      </c>
      <c r="X28" s="17">
        <v>10</v>
      </c>
      <c r="Y28" s="18">
        <f t="shared" si="0"/>
        <v>85</v>
      </c>
      <c r="Z28" s="14">
        <f t="shared" si="1"/>
        <v>1.33</v>
      </c>
      <c r="AA28" s="19" t="s">
        <v>31</v>
      </c>
    </row>
    <row r="29" spans="2:27" ht="22.5" x14ac:dyDescent="0.25">
      <c r="B29" s="9">
        <v>16</v>
      </c>
      <c r="C29" s="10" t="s">
        <v>581</v>
      </c>
      <c r="D29" s="11">
        <v>1</v>
      </c>
      <c r="E29" s="12">
        <v>15</v>
      </c>
      <c r="F29" s="11">
        <v>0</v>
      </c>
      <c r="G29" s="12">
        <v>15</v>
      </c>
      <c r="H29" s="13">
        <v>0</v>
      </c>
      <c r="I29" s="13">
        <v>15</v>
      </c>
      <c r="J29" s="159">
        <f>'БО и касса'!L22</f>
        <v>81.928816118853106</v>
      </c>
      <c r="K29" s="160">
        <f>'БО и касса'!M22</f>
        <v>-5</v>
      </c>
      <c r="L29" s="159">
        <f>'БО и касса'!N22</f>
        <v>69.353626602907497</v>
      </c>
      <c r="M29" s="97">
        <v>20</v>
      </c>
      <c r="N29" s="13">
        <v>0</v>
      </c>
      <c r="O29" s="13">
        <v>0</v>
      </c>
      <c r="P29" s="13">
        <v>15</v>
      </c>
      <c r="Q29" s="13">
        <v>0</v>
      </c>
      <c r="R29" s="13">
        <v>5</v>
      </c>
      <c r="S29" s="15">
        <f>'8.8.9ДтКт'!J22</f>
        <v>3.5148727801428095E-2</v>
      </c>
      <c r="T29" s="13">
        <v>10</v>
      </c>
      <c r="U29" s="15">
        <v>1.5609971387015652E-2</v>
      </c>
      <c r="V29" s="13">
        <v>0</v>
      </c>
      <c r="W29" s="16">
        <v>0</v>
      </c>
      <c r="X29" s="17">
        <v>0</v>
      </c>
      <c r="Y29" s="18">
        <f t="shared" si="0"/>
        <v>70</v>
      </c>
      <c r="Z29" s="14">
        <f t="shared" si="1"/>
        <v>1.0900000000000001</v>
      </c>
      <c r="AA29" s="19" t="s">
        <v>52</v>
      </c>
    </row>
    <row r="30" spans="2:27" ht="22.5" x14ac:dyDescent="0.25">
      <c r="B30" s="9">
        <v>17</v>
      </c>
      <c r="C30" s="10" t="s">
        <v>582</v>
      </c>
      <c r="D30" s="11">
        <v>0</v>
      </c>
      <c r="E30" s="12">
        <v>15</v>
      </c>
      <c r="F30" s="11">
        <v>0</v>
      </c>
      <c r="G30" s="12">
        <v>15</v>
      </c>
      <c r="H30" s="13">
        <v>0</v>
      </c>
      <c r="I30" s="13">
        <v>15</v>
      </c>
      <c r="J30" s="14">
        <f>'БО и касса'!L23</f>
        <v>97.531728798537642</v>
      </c>
      <c r="K30" s="97">
        <f>'БО и касса'!M23</f>
        <v>20</v>
      </c>
      <c r="L30" s="14">
        <f>'БО и касса'!N23</f>
        <v>63.211096874472425</v>
      </c>
      <c r="M30" s="97">
        <f>'БО и касса'!O23</f>
        <v>0</v>
      </c>
      <c r="N30" s="13">
        <v>2</v>
      </c>
      <c r="O30" s="13">
        <v>2</v>
      </c>
      <c r="P30" s="13">
        <v>0</v>
      </c>
      <c r="Q30" s="13">
        <v>0</v>
      </c>
      <c r="R30" s="13">
        <v>5</v>
      </c>
      <c r="S30" s="15">
        <f>'8.8.9ДтКт'!J23</f>
        <v>4.1538385870988473E-2</v>
      </c>
      <c r="T30" s="13">
        <v>10</v>
      </c>
      <c r="U30" s="15">
        <v>0</v>
      </c>
      <c r="V30" s="13">
        <v>0</v>
      </c>
      <c r="W30" s="16">
        <v>0</v>
      </c>
      <c r="X30" s="17">
        <v>0</v>
      </c>
      <c r="Y30" s="18">
        <f t="shared" si="0"/>
        <v>60</v>
      </c>
      <c r="Z30" s="14">
        <f t="shared" si="1"/>
        <v>0.94</v>
      </c>
      <c r="AA30" s="19" t="s">
        <v>37</v>
      </c>
    </row>
    <row r="31" spans="2:27" ht="22.5" x14ac:dyDescent="0.25">
      <c r="B31" s="9">
        <v>18</v>
      </c>
      <c r="C31" s="10" t="s">
        <v>583</v>
      </c>
      <c r="D31" s="11">
        <v>1</v>
      </c>
      <c r="E31" s="12">
        <v>15</v>
      </c>
      <c r="F31" s="11">
        <v>0</v>
      </c>
      <c r="G31" s="12">
        <v>15</v>
      </c>
      <c r="H31" s="13">
        <v>0</v>
      </c>
      <c r="I31" s="13">
        <v>15</v>
      </c>
      <c r="J31" s="159">
        <f>'БО и касса'!L24</f>
        <v>93.32424958757494</v>
      </c>
      <c r="K31" s="160">
        <f>'БО и касса'!M24</f>
        <v>10</v>
      </c>
      <c r="L31" s="159">
        <f>'БО и касса'!N24</f>
        <v>68.863503818184171</v>
      </c>
      <c r="M31" s="97">
        <f>'БО и касса'!O24</f>
        <v>20</v>
      </c>
      <c r="N31" s="13">
        <v>1</v>
      </c>
      <c r="O31" s="13">
        <v>1</v>
      </c>
      <c r="P31" s="13">
        <v>0</v>
      </c>
      <c r="Q31" s="13">
        <v>0</v>
      </c>
      <c r="R31" s="13">
        <v>5</v>
      </c>
      <c r="S31" s="15">
        <f>'8.8.9ДтКт'!J24</f>
        <v>1.172829426750723E-2</v>
      </c>
      <c r="T31" s="13">
        <v>0</v>
      </c>
      <c r="U31" s="15">
        <v>0</v>
      </c>
      <c r="V31" s="13">
        <v>0</v>
      </c>
      <c r="W31" s="16">
        <v>0</v>
      </c>
      <c r="X31" s="17">
        <v>0</v>
      </c>
      <c r="Y31" s="18">
        <f t="shared" si="0"/>
        <v>80</v>
      </c>
      <c r="Z31" s="14">
        <f t="shared" si="1"/>
        <v>1.25</v>
      </c>
      <c r="AA31" s="19" t="s">
        <v>31</v>
      </c>
    </row>
    <row r="32" spans="2:27" ht="22.5" x14ac:dyDescent="0.25">
      <c r="B32" s="9">
        <v>19</v>
      </c>
      <c r="C32" s="10" t="s">
        <v>584</v>
      </c>
      <c r="D32" s="11">
        <v>0</v>
      </c>
      <c r="E32" s="12">
        <v>15</v>
      </c>
      <c r="F32" s="11">
        <v>0</v>
      </c>
      <c r="G32" s="12">
        <v>15</v>
      </c>
      <c r="H32" s="13">
        <v>0</v>
      </c>
      <c r="I32" s="13">
        <v>15</v>
      </c>
      <c r="J32" s="159">
        <f>'БО и касса'!L25</f>
        <v>92.08592069716039</v>
      </c>
      <c r="K32" s="160">
        <f>'БО и касса'!M25</f>
        <v>10</v>
      </c>
      <c r="L32" s="159">
        <f>'БО и касса'!N25</f>
        <v>69.271313888235511</v>
      </c>
      <c r="M32" s="97">
        <f>'БО и касса'!O25</f>
        <v>20</v>
      </c>
      <c r="N32" s="13">
        <v>1</v>
      </c>
      <c r="O32" s="13">
        <v>1</v>
      </c>
      <c r="P32" s="13">
        <v>0</v>
      </c>
      <c r="Q32" s="13">
        <v>0</v>
      </c>
      <c r="R32" s="13">
        <v>5</v>
      </c>
      <c r="S32" s="15">
        <f>'8.8.9ДтКт'!J25</f>
        <v>2.4072631077270115E-2</v>
      </c>
      <c r="T32" s="13">
        <v>10</v>
      </c>
      <c r="U32" s="15">
        <v>0</v>
      </c>
      <c r="V32" s="13">
        <v>0</v>
      </c>
      <c r="W32" s="16">
        <v>0</v>
      </c>
      <c r="X32" s="17">
        <v>0</v>
      </c>
      <c r="Y32" s="18">
        <f t="shared" si="0"/>
        <v>70</v>
      </c>
      <c r="Z32" s="14">
        <f t="shared" si="1"/>
        <v>1.0900000000000001</v>
      </c>
      <c r="AA32" s="19" t="s">
        <v>52</v>
      </c>
    </row>
    <row r="33" spans="2:27" ht="22.5" x14ac:dyDescent="0.25">
      <c r="B33" s="9">
        <v>20</v>
      </c>
      <c r="C33" s="10" t="s">
        <v>585</v>
      </c>
      <c r="D33" s="11">
        <v>1</v>
      </c>
      <c r="E33" s="12">
        <v>15</v>
      </c>
      <c r="F33" s="11">
        <v>0</v>
      </c>
      <c r="G33" s="12">
        <v>15</v>
      </c>
      <c r="H33" s="13">
        <v>0</v>
      </c>
      <c r="I33" s="13">
        <v>15</v>
      </c>
      <c r="J33" s="14">
        <v>99.15948310368718</v>
      </c>
      <c r="K33" s="13">
        <v>20</v>
      </c>
      <c r="L33" s="14">
        <v>70.496975032743123</v>
      </c>
      <c r="M33" s="13">
        <v>20</v>
      </c>
      <c r="N33" s="13">
        <v>1</v>
      </c>
      <c r="O33" s="13">
        <v>0</v>
      </c>
      <c r="P33" s="13">
        <v>15</v>
      </c>
      <c r="Q33" s="13">
        <v>0</v>
      </c>
      <c r="R33" s="13">
        <v>5</v>
      </c>
      <c r="S33" s="15">
        <f>'8.8.9ДтКт'!J26</f>
        <v>1.2975243394494037E-2</v>
      </c>
      <c r="T33" s="13">
        <v>0</v>
      </c>
      <c r="U33" s="15">
        <v>0</v>
      </c>
      <c r="V33" s="13">
        <v>0</v>
      </c>
      <c r="W33" s="16">
        <v>0</v>
      </c>
      <c r="X33" s="17">
        <v>0</v>
      </c>
      <c r="Y33" s="18">
        <f t="shared" si="0"/>
        <v>105</v>
      </c>
      <c r="Z33" s="14">
        <f t="shared" si="1"/>
        <v>1.64</v>
      </c>
      <c r="AA33" s="19" t="s">
        <v>29</v>
      </c>
    </row>
    <row r="34" spans="2:27" ht="22.5" x14ac:dyDescent="0.25">
      <c r="B34" s="9">
        <v>21</v>
      </c>
      <c r="C34" s="10" t="s">
        <v>586</v>
      </c>
      <c r="D34" s="11">
        <v>0</v>
      </c>
      <c r="E34" s="12">
        <v>15</v>
      </c>
      <c r="F34" s="11">
        <v>0</v>
      </c>
      <c r="G34" s="12">
        <v>15</v>
      </c>
      <c r="H34" s="13">
        <v>0</v>
      </c>
      <c r="I34" s="13">
        <v>15</v>
      </c>
      <c r="J34" s="14">
        <v>98.602318448361544</v>
      </c>
      <c r="K34" s="13">
        <v>20</v>
      </c>
      <c r="L34" s="14">
        <v>69.88369112106713</v>
      </c>
      <c r="M34" s="13">
        <v>20</v>
      </c>
      <c r="N34" s="13">
        <v>1</v>
      </c>
      <c r="O34" s="13">
        <v>1</v>
      </c>
      <c r="P34" s="13">
        <v>0</v>
      </c>
      <c r="Q34" s="13">
        <v>0</v>
      </c>
      <c r="R34" s="13">
        <v>5</v>
      </c>
      <c r="S34" s="15">
        <f>'8.8.9ДтКт'!J27</f>
        <v>3.3110054435471709E-3</v>
      </c>
      <c r="T34" s="13">
        <v>0</v>
      </c>
      <c r="U34" s="15">
        <v>0</v>
      </c>
      <c r="V34" s="13">
        <v>0</v>
      </c>
      <c r="W34" s="16">
        <v>0</v>
      </c>
      <c r="X34" s="17">
        <v>0</v>
      </c>
      <c r="Y34" s="18">
        <f t="shared" si="0"/>
        <v>90</v>
      </c>
      <c r="Z34" s="14">
        <f t="shared" si="1"/>
        <v>1.41</v>
      </c>
      <c r="AA34" s="19" t="s">
        <v>29</v>
      </c>
    </row>
    <row r="35" spans="2:27" ht="22.5" x14ac:dyDescent="0.25">
      <c r="B35" s="9">
        <v>22</v>
      </c>
      <c r="C35" s="10" t="s">
        <v>587</v>
      </c>
      <c r="D35" s="11">
        <v>0</v>
      </c>
      <c r="E35" s="12">
        <v>15</v>
      </c>
      <c r="F35" s="11">
        <v>0</v>
      </c>
      <c r="G35" s="12">
        <v>15</v>
      </c>
      <c r="H35" s="13">
        <v>0</v>
      </c>
      <c r="I35" s="13">
        <v>15</v>
      </c>
      <c r="J35" s="161">
        <v>90.13</v>
      </c>
      <c r="K35" s="161">
        <v>10</v>
      </c>
      <c r="L35" s="161">
        <v>75.27</v>
      </c>
      <c r="M35" s="13">
        <v>20</v>
      </c>
      <c r="N35" s="13">
        <v>1</v>
      </c>
      <c r="O35" s="13">
        <v>1</v>
      </c>
      <c r="P35" s="13">
        <v>0</v>
      </c>
      <c r="Q35" s="13">
        <v>0</v>
      </c>
      <c r="R35" s="13">
        <v>5</v>
      </c>
      <c r="S35" s="15">
        <f>'8.8.9ДтКт'!J28</f>
        <v>1.4441272098902834E-2</v>
      </c>
      <c r="T35" s="13">
        <v>0</v>
      </c>
      <c r="U35" s="15">
        <v>0</v>
      </c>
      <c r="V35" s="13">
        <v>0</v>
      </c>
      <c r="W35" s="16">
        <v>0</v>
      </c>
      <c r="X35" s="17">
        <v>0</v>
      </c>
      <c r="Y35" s="18">
        <f t="shared" si="0"/>
        <v>80</v>
      </c>
      <c r="Z35" s="14">
        <f t="shared" si="1"/>
        <v>1.25</v>
      </c>
      <c r="AA35" s="19" t="s">
        <v>31</v>
      </c>
    </row>
    <row r="36" spans="2:27" ht="22.5" x14ac:dyDescent="0.25">
      <c r="B36" s="9">
        <v>23</v>
      </c>
      <c r="C36" s="10" t="s">
        <v>588</v>
      </c>
      <c r="D36" s="11">
        <v>0</v>
      </c>
      <c r="E36" s="12">
        <v>15</v>
      </c>
      <c r="F36" s="11">
        <v>0</v>
      </c>
      <c r="G36" s="12">
        <v>15</v>
      </c>
      <c r="H36" s="13">
        <v>0</v>
      </c>
      <c r="I36" s="13">
        <v>15</v>
      </c>
      <c r="J36" s="14">
        <v>99.843237033927409</v>
      </c>
      <c r="K36" s="13">
        <v>20</v>
      </c>
      <c r="L36" s="14">
        <v>76.344335113372381</v>
      </c>
      <c r="M36" s="13">
        <v>20</v>
      </c>
      <c r="N36" s="13">
        <v>0</v>
      </c>
      <c r="O36" s="13">
        <v>0</v>
      </c>
      <c r="P36" s="13">
        <v>15</v>
      </c>
      <c r="Q36" s="13">
        <v>0</v>
      </c>
      <c r="R36" s="13">
        <v>5</v>
      </c>
      <c r="S36" s="15">
        <f>'8.8.9ДтКт'!J29</f>
        <v>5.1582598854333465E-3</v>
      </c>
      <c r="T36" s="13">
        <v>0</v>
      </c>
      <c r="U36" s="15">
        <v>0</v>
      </c>
      <c r="V36" s="13">
        <v>0</v>
      </c>
      <c r="W36" s="16">
        <v>0</v>
      </c>
      <c r="X36" s="17">
        <v>0</v>
      </c>
      <c r="Y36" s="18">
        <f t="shared" si="0"/>
        <v>105</v>
      </c>
      <c r="Z36" s="14">
        <f t="shared" si="1"/>
        <v>1.64</v>
      </c>
      <c r="AA36" s="19" t="s">
        <v>29</v>
      </c>
    </row>
    <row r="37" spans="2:27" ht="22.5" x14ac:dyDescent="0.25">
      <c r="B37" s="9">
        <v>24</v>
      </c>
      <c r="C37" s="10" t="s">
        <v>589</v>
      </c>
      <c r="D37" s="11">
        <v>1</v>
      </c>
      <c r="E37" s="12">
        <v>15</v>
      </c>
      <c r="F37" s="11">
        <v>0</v>
      </c>
      <c r="G37" s="12">
        <v>15</v>
      </c>
      <c r="H37" s="13">
        <v>0</v>
      </c>
      <c r="I37" s="13">
        <v>15</v>
      </c>
      <c r="J37" s="14">
        <v>99.570691336654576</v>
      </c>
      <c r="K37" s="13">
        <v>20</v>
      </c>
      <c r="L37" s="14">
        <v>72.81834462293979</v>
      </c>
      <c r="M37" s="13">
        <v>20</v>
      </c>
      <c r="N37" s="13">
        <v>1</v>
      </c>
      <c r="O37" s="13">
        <v>0</v>
      </c>
      <c r="P37" s="13">
        <v>15</v>
      </c>
      <c r="Q37" s="13">
        <v>0</v>
      </c>
      <c r="R37" s="13">
        <v>5</v>
      </c>
      <c r="S37" s="15">
        <f>'8.8.9ДтКт'!J30</f>
        <v>1.2451114780042181E-2</v>
      </c>
      <c r="T37" s="13">
        <v>0</v>
      </c>
      <c r="U37" s="15">
        <v>1.1261654698249128E-2</v>
      </c>
      <c r="V37" s="13">
        <v>0</v>
      </c>
      <c r="W37" s="16">
        <v>0</v>
      </c>
      <c r="X37" s="17">
        <v>0</v>
      </c>
      <c r="Y37" s="18">
        <f t="shared" si="0"/>
        <v>105</v>
      </c>
      <c r="Z37" s="14">
        <f t="shared" si="1"/>
        <v>1.64</v>
      </c>
      <c r="AA37" s="19" t="s">
        <v>29</v>
      </c>
    </row>
    <row r="38" spans="2:27" ht="22.5" x14ac:dyDescent="0.25">
      <c r="B38" s="9">
        <v>25</v>
      </c>
      <c r="C38" s="10" t="s">
        <v>590</v>
      </c>
      <c r="D38" s="11">
        <v>2</v>
      </c>
      <c r="E38" s="12">
        <v>15</v>
      </c>
      <c r="F38" s="11">
        <v>0</v>
      </c>
      <c r="G38" s="12">
        <v>15</v>
      </c>
      <c r="H38" s="13">
        <v>0</v>
      </c>
      <c r="I38" s="13">
        <v>15</v>
      </c>
      <c r="J38" s="14">
        <v>95.699633193933593</v>
      </c>
      <c r="K38" s="13">
        <v>20</v>
      </c>
      <c r="L38" s="14">
        <v>70.212943122096803</v>
      </c>
      <c r="M38" s="13">
        <v>20</v>
      </c>
      <c r="N38" s="13">
        <v>0</v>
      </c>
      <c r="O38" s="13">
        <v>0</v>
      </c>
      <c r="P38" s="13">
        <v>15</v>
      </c>
      <c r="Q38" s="13">
        <v>0</v>
      </c>
      <c r="R38" s="13">
        <v>5</v>
      </c>
      <c r="S38" s="15">
        <f>'8.8.9ДтКт'!J31</f>
        <v>6.2165457370898687E-3</v>
      </c>
      <c r="T38" s="13">
        <v>0</v>
      </c>
      <c r="U38" s="15">
        <v>0</v>
      </c>
      <c r="V38" s="13">
        <v>0</v>
      </c>
      <c r="W38" s="16">
        <v>0</v>
      </c>
      <c r="X38" s="17">
        <v>0</v>
      </c>
      <c r="Y38" s="18">
        <f t="shared" si="0"/>
        <v>105</v>
      </c>
      <c r="Z38" s="14">
        <f t="shared" si="1"/>
        <v>1.64</v>
      </c>
      <c r="AA38" s="19" t="s">
        <v>29</v>
      </c>
    </row>
    <row r="39" spans="2:27" ht="22.5" x14ac:dyDescent="0.25">
      <c r="B39" s="9">
        <v>26</v>
      </c>
      <c r="C39" s="10" t="s">
        <v>591</v>
      </c>
      <c r="D39" s="11">
        <v>1</v>
      </c>
      <c r="E39" s="12">
        <v>15</v>
      </c>
      <c r="F39" s="11">
        <v>0</v>
      </c>
      <c r="G39" s="12">
        <v>15</v>
      </c>
      <c r="H39" s="13">
        <v>0</v>
      </c>
      <c r="I39" s="13">
        <v>15</v>
      </c>
      <c r="J39" s="14">
        <v>98.484650099385732</v>
      </c>
      <c r="K39" s="13">
        <v>20</v>
      </c>
      <c r="L39" s="14">
        <v>72.342146483689589</v>
      </c>
      <c r="M39" s="13">
        <v>20</v>
      </c>
      <c r="N39" s="13">
        <v>0</v>
      </c>
      <c r="O39" s="13">
        <v>0</v>
      </c>
      <c r="P39" s="13">
        <v>15</v>
      </c>
      <c r="Q39" s="13">
        <v>0</v>
      </c>
      <c r="R39" s="13">
        <v>5</v>
      </c>
      <c r="S39" s="15">
        <f>'8.8.9ДтКт'!J32</f>
        <v>4.3112019900253956E-3</v>
      </c>
      <c r="T39" s="13">
        <v>0</v>
      </c>
      <c r="U39" s="15">
        <v>4.5087353310253068E-3</v>
      </c>
      <c r="V39" s="13">
        <v>0</v>
      </c>
      <c r="W39" s="16">
        <v>0</v>
      </c>
      <c r="X39" s="17">
        <v>0</v>
      </c>
      <c r="Y39" s="18">
        <f t="shared" si="0"/>
        <v>105</v>
      </c>
      <c r="Z39" s="14">
        <f t="shared" si="1"/>
        <v>1.64</v>
      </c>
      <c r="AA39" s="19" t="s">
        <v>29</v>
      </c>
    </row>
    <row r="40" spans="2:27" ht="22.5" x14ac:dyDescent="0.25">
      <c r="B40" s="9">
        <v>27</v>
      </c>
      <c r="C40" s="10" t="s">
        <v>592</v>
      </c>
      <c r="D40" s="11">
        <v>0</v>
      </c>
      <c r="E40" s="12">
        <v>15</v>
      </c>
      <c r="F40" s="11">
        <v>0</v>
      </c>
      <c r="G40" s="12">
        <v>15</v>
      </c>
      <c r="H40" s="13">
        <v>0</v>
      </c>
      <c r="I40" s="13">
        <v>15</v>
      </c>
      <c r="J40" s="14">
        <v>99.483260240017685</v>
      </c>
      <c r="K40" s="13">
        <v>20</v>
      </c>
      <c r="L40" s="14">
        <v>72.398384842665081</v>
      </c>
      <c r="M40" s="13">
        <v>20</v>
      </c>
      <c r="N40" s="13">
        <v>0</v>
      </c>
      <c r="O40" s="13">
        <v>0</v>
      </c>
      <c r="P40" s="13">
        <v>15</v>
      </c>
      <c r="Q40" s="13">
        <v>0</v>
      </c>
      <c r="R40" s="13">
        <v>5</v>
      </c>
      <c r="S40" s="15">
        <f>'8.8.9ДтКт'!J33</f>
        <v>1.6745145409467657E-2</v>
      </c>
      <c r="T40" s="13">
        <v>0</v>
      </c>
      <c r="U40" s="15">
        <v>0</v>
      </c>
      <c r="V40" s="13">
        <v>0</v>
      </c>
      <c r="W40" s="16">
        <v>0</v>
      </c>
      <c r="X40" s="17">
        <v>0</v>
      </c>
      <c r="Y40" s="18">
        <f t="shared" si="0"/>
        <v>105</v>
      </c>
      <c r="Z40" s="14">
        <f t="shared" si="1"/>
        <v>1.64</v>
      </c>
      <c r="AA40" s="19" t="s">
        <v>29</v>
      </c>
    </row>
    <row r="41" spans="2:27" ht="22.5" x14ac:dyDescent="0.25">
      <c r="B41" s="9">
        <v>28</v>
      </c>
      <c r="C41" s="10" t="s">
        <v>593</v>
      </c>
      <c r="D41" s="11">
        <v>0</v>
      </c>
      <c r="E41" s="12">
        <v>15</v>
      </c>
      <c r="F41" s="11">
        <v>0</v>
      </c>
      <c r="G41" s="12">
        <v>15</v>
      </c>
      <c r="H41" s="13">
        <v>0</v>
      </c>
      <c r="I41" s="13">
        <v>15</v>
      </c>
      <c r="J41" s="14">
        <v>99.763015215781323</v>
      </c>
      <c r="K41" s="13">
        <v>20</v>
      </c>
      <c r="L41" s="14">
        <v>71.863823165392049</v>
      </c>
      <c r="M41" s="13">
        <v>20</v>
      </c>
      <c r="N41" s="13">
        <v>0</v>
      </c>
      <c r="O41" s="13">
        <v>0</v>
      </c>
      <c r="P41" s="13">
        <v>15</v>
      </c>
      <c r="Q41" s="13">
        <v>0</v>
      </c>
      <c r="R41" s="13">
        <v>5</v>
      </c>
      <c r="S41" s="15">
        <f>'8.8.9ДтКт'!J34</f>
        <v>5.8713166720865554E-3</v>
      </c>
      <c r="T41" s="13">
        <v>0</v>
      </c>
      <c r="U41" s="15">
        <v>0</v>
      </c>
      <c r="V41" s="13">
        <v>0</v>
      </c>
      <c r="W41" s="16">
        <v>0</v>
      </c>
      <c r="X41" s="17">
        <v>0</v>
      </c>
      <c r="Y41" s="18">
        <f t="shared" si="0"/>
        <v>105</v>
      </c>
      <c r="Z41" s="14">
        <f t="shared" si="1"/>
        <v>1.64</v>
      </c>
      <c r="AA41" s="19" t="s">
        <v>29</v>
      </c>
    </row>
    <row r="42" spans="2:27" ht="22.5" x14ac:dyDescent="0.25">
      <c r="B42" s="9">
        <v>29</v>
      </c>
      <c r="C42" s="10" t="s">
        <v>594</v>
      </c>
      <c r="D42" s="11">
        <v>0</v>
      </c>
      <c r="E42" s="12">
        <v>15</v>
      </c>
      <c r="F42" s="11">
        <v>0</v>
      </c>
      <c r="G42" s="12">
        <v>15</v>
      </c>
      <c r="H42" s="13">
        <v>0</v>
      </c>
      <c r="I42" s="13">
        <v>15</v>
      </c>
      <c r="J42" s="14">
        <v>99.798585674662831</v>
      </c>
      <c r="K42" s="13">
        <v>20</v>
      </c>
      <c r="L42" s="14">
        <v>73.343205107424282</v>
      </c>
      <c r="M42" s="13">
        <v>20</v>
      </c>
      <c r="N42" s="13">
        <v>0</v>
      </c>
      <c r="O42" s="13">
        <v>0</v>
      </c>
      <c r="P42" s="13">
        <v>15</v>
      </c>
      <c r="Q42" s="13">
        <v>0</v>
      </c>
      <c r="R42" s="13">
        <v>5</v>
      </c>
      <c r="S42" s="15">
        <f>'8.8.9ДтКт'!J35</f>
        <v>3.9418387737406779E-3</v>
      </c>
      <c r="T42" s="13">
        <v>0</v>
      </c>
      <c r="U42" s="15">
        <v>0</v>
      </c>
      <c r="V42" s="13">
        <v>0</v>
      </c>
      <c r="W42" s="16">
        <v>0</v>
      </c>
      <c r="X42" s="17">
        <v>0</v>
      </c>
      <c r="Y42" s="18">
        <f t="shared" si="0"/>
        <v>105</v>
      </c>
      <c r="Z42" s="14">
        <f t="shared" si="1"/>
        <v>1.64</v>
      </c>
      <c r="AA42" s="19" t="s">
        <v>29</v>
      </c>
    </row>
    <row r="43" spans="2:27" ht="22.5" x14ac:dyDescent="0.25">
      <c r="B43" s="9">
        <v>30</v>
      </c>
      <c r="C43" s="10" t="s">
        <v>595</v>
      </c>
      <c r="D43" s="11">
        <v>1</v>
      </c>
      <c r="E43" s="12">
        <v>15</v>
      </c>
      <c r="F43" s="11">
        <v>0</v>
      </c>
      <c r="G43" s="12">
        <v>15</v>
      </c>
      <c r="H43" s="13">
        <v>0</v>
      </c>
      <c r="I43" s="13">
        <v>15</v>
      </c>
      <c r="J43" s="14">
        <v>99.394647756469482</v>
      </c>
      <c r="K43" s="13">
        <v>20</v>
      </c>
      <c r="L43" s="14">
        <v>69.107751540095009</v>
      </c>
      <c r="M43" s="13">
        <v>20</v>
      </c>
      <c r="N43" s="13">
        <v>0</v>
      </c>
      <c r="O43" s="13">
        <v>0</v>
      </c>
      <c r="P43" s="13">
        <v>15</v>
      </c>
      <c r="Q43" s="13">
        <v>0</v>
      </c>
      <c r="R43" s="13">
        <v>5</v>
      </c>
      <c r="S43" s="15">
        <f>'8.8.9ДтКт'!J36</f>
        <v>5.8555407684755432E-4</v>
      </c>
      <c r="T43" s="13">
        <v>0</v>
      </c>
      <c r="U43" s="15">
        <v>4.599838476114111E-3</v>
      </c>
      <c r="V43" s="13">
        <v>0</v>
      </c>
      <c r="W43" s="16">
        <v>0</v>
      </c>
      <c r="X43" s="17">
        <v>0</v>
      </c>
      <c r="Y43" s="18">
        <f t="shared" si="0"/>
        <v>105</v>
      </c>
      <c r="Z43" s="14">
        <f t="shared" si="1"/>
        <v>1.64</v>
      </c>
      <c r="AA43" s="19" t="s">
        <v>29</v>
      </c>
    </row>
    <row r="44" spans="2:27" ht="22.5" x14ac:dyDescent="0.25">
      <c r="B44" s="9">
        <v>31</v>
      </c>
      <c r="C44" s="10" t="s">
        <v>596</v>
      </c>
      <c r="D44" s="11">
        <v>1</v>
      </c>
      <c r="E44" s="12">
        <v>15</v>
      </c>
      <c r="F44" s="11">
        <v>0</v>
      </c>
      <c r="G44" s="12">
        <v>15</v>
      </c>
      <c r="H44" s="13">
        <v>0</v>
      </c>
      <c r="I44" s="13">
        <v>15</v>
      </c>
      <c r="J44" s="14">
        <v>99.993774142455266</v>
      </c>
      <c r="K44" s="13">
        <v>20</v>
      </c>
      <c r="L44" s="14">
        <v>72.738973542209493</v>
      </c>
      <c r="M44" s="13">
        <v>20</v>
      </c>
      <c r="N44" s="13">
        <v>2</v>
      </c>
      <c r="O44" s="13">
        <v>1</v>
      </c>
      <c r="P44" s="13">
        <v>0</v>
      </c>
      <c r="Q44" s="13">
        <v>0</v>
      </c>
      <c r="R44" s="13">
        <v>5</v>
      </c>
      <c r="S44" s="15">
        <f>'8.8.9ДтКт'!J37</f>
        <v>0</v>
      </c>
      <c r="T44" s="13">
        <v>0</v>
      </c>
      <c r="U44" s="15">
        <v>4.2554834930930092E-4</v>
      </c>
      <c r="V44" s="13">
        <v>0</v>
      </c>
      <c r="W44" s="16">
        <v>0</v>
      </c>
      <c r="X44" s="17">
        <v>0</v>
      </c>
      <c r="Y44" s="18">
        <f t="shared" si="0"/>
        <v>90</v>
      </c>
      <c r="Z44" s="14">
        <f t="shared" si="1"/>
        <v>1.41</v>
      </c>
      <c r="AA44" s="19" t="s">
        <v>29</v>
      </c>
    </row>
    <row r="45" spans="2:27" ht="22.5" x14ac:dyDescent="0.25">
      <c r="B45" s="9">
        <v>32</v>
      </c>
      <c r="C45" s="10" t="s">
        <v>597</v>
      </c>
      <c r="D45" s="11">
        <v>0</v>
      </c>
      <c r="E45" s="12">
        <v>15</v>
      </c>
      <c r="F45" s="11">
        <v>0</v>
      </c>
      <c r="G45" s="12">
        <v>15</v>
      </c>
      <c r="H45" s="13">
        <v>0</v>
      </c>
      <c r="I45" s="13">
        <v>15</v>
      </c>
      <c r="J45" s="14">
        <v>98.652614657566104</v>
      </c>
      <c r="K45" s="13">
        <v>20</v>
      </c>
      <c r="L45" s="14">
        <v>73.330358199690664</v>
      </c>
      <c r="M45" s="13">
        <v>20</v>
      </c>
      <c r="N45" s="13">
        <v>1</v>
      </c>
      <c r="O45" s="13">
        <v>0</v>
      </c>
      <c r="P45" s="13">
        <v>15</v>
      </c>
      <c r="Q45" s="13">
        <v>1</v>
      </c>
      <c r="R45" s="13">
        <v>0</v>
      </c>
      <c r="S45" s="15">
        <f>'8.8.9ДтКт'!J38</f>
        <v>3.5609026603642964E-2</v>
      </c>
      <c r="T45" s="13">
        <v>10</v>
      </c>
      <c r="U45" s="15">
        <v>1.0744885809937091E-2</v>
      </c>
      <c r="V45" s="13">
        <v>0</v>
      </c>
      <c r="W45" s="16">
        <v>1</v>
      </c>
      <c r="X45" s="17">
        <v>10</v>
      </c>
      <c r="Y45" s="18">
        <f t="shared" si="0"/>
        <v>80</v>
      </c>
      <c r="Z45" s="14">
        <f t="shared" si="1"/>
        <v>1.25</v>
      </c>
      <c r="AA45" s="19" t="s">
        <v>31</v>
      </c>
    </row>
    <row r="46" spans="2:27" ht="22.5" x14ac:dyDescent="0.25">
      <c r="B46" s="9">
        <v>33</v>
      </c>
      <c r="C46" s="22" t="s">
        <v>598</v>
      </c>
      <c r="D46" s="11">
        <v>0</v>
      </c>
      <c r="E46" s="12">
        <v>15</v>
      </c>
      <c r="F46" s="11">
        <v>0</v>
      </c>
      <c r="G46" s="12">
        <v>15</v>
      </c>
      <c r="H46" s="13">
        <v>0</v>
      </c>
      <c r="I46" s="13">
        <v>15</v>
      </c>
      <c r="J46" s="14">
        <v>99.966264727216085</v>
      </c>
      <c r="K46" s="13">
        <v>20</v>
      </c>
      <c r="L46" s="14">
        <v>73.427696612948395</v>
      </c>
      <c r="M46" s="13">
        <v>20</v>
      </c>
      <c r="N46" s="13">
        <v>0</v>
      </c>
      <c r="O46" s="13">
        <v>0</v>
      </c>
      <c r="P46" s="13">
        <v>15</v>
      </c>
      <c r="Q46" s="13">
        <v>0</v>
      </c>
      <c r="R46" s="13">
        <v>5</v>
      </c>
      <c r="S46" s="15">
        <f>'8.8.9ДтКт'!J39</f>
        <v>5.7765871955026624E-3</v>
      </c>
      <c r="T46" s="13">
        <v>0</v>
      </c>
      <c r="U46" s="15">
        <v>0</v>
      </c>
      <c r="V46" s="13">
        <v>0</v>
      </c>
      <c r="W46" s="16">
        <v>0</v>
      </c>
      <c r="X46" s="17">
        <v>0</v>
      </c>
      <c r="Y46" s="18">
        <f t="shared" si="0"/>
        <v>105</v>
      </c>
      <c r="Z46" s="14">
        <f t="shared" si="1"/>
        <v>1.64</v>
      </c>
      <c r="AA46" s="19" t="s">
        <v>29</v>
      </c>
    </row>
    <row r="47" spans="2:27" ht="22.5" x14ac:dyDescent="0.25">
      <c r="B47" s="9">
        <v>34</v>
      </c>
      <c r="C47" s="10" t="s">
        <v>599</v>
      </c>
      <c r="D47" s="11">
        <v>1</v>
      </c>
      <c r="E47" s="12">
        <v>15</v>
      </c>
      <c r="F47" s="11">
        <v>0</v>
      </c>
      <c r="G47" s="12">
        <v>15</v>
      </c>
      <c r="H47" s="13">
        <v>0</v>
      </c>
      <c r="I47" s="13">
        <v>15</v>
      </c>
      <c r="J47" s="14">
        <v>98.491535677079895</v>
      </c>
      <c r="K47" s="13">
        <v>20</v>
      </c>
      <c r="L47" s="14">
        <v>72.411248189449609</v>
      </c>
      <c r="M47" s="13">
        <v>20</v>
      </c>
      <c r="N47" s="20">
        <v>0</v>
      </c>
      <c r="O47" s="13">
        <v>0</v>
      </c>
      <c r="P47" s="13">
        <v>15</v>
      </c>
      <c r="Q47" s="13">
        <v>0</v>
      </c>
      <c r="R47" s="13">
        <v>5</v>
      </c>
      <c r="S47" s="15">
        <f>'8.8.9ДтКт'!J40</f>
        <v>2.9734314094651274E-2</v>
      </c>
      <c r="T47" s="13">
        <v>10</v>
      </c>
      <c r="U47" s="15">
        <v>0</v>
      </c>
      <c r="V47" s="13">
        <v>0</v>
      </c>
      <c r="W47" s="16">
        <v>1</v>
      </c>
      <c r="X47" s="17">
        <v>10</v>
      </c>
      <c r="Y47" s="18">
        <f t="shared" si="0"/>
        <v>85</v>
      </c>
      <c r="Z47" s="14">
        <f t="shared" si="1"/>
        <v>1.33</v>
      </c>
      <c r="AA47" s="19" t="s">
        <v>31</v>
      </c>
    </row>
    <row r="48" spans="2:27" ht="22.5" x14ac:dyDescent="0.25">
      <c r="B48" s="9">
        <v>35</v>
      </c>
      <c r="C48" s="10" t="s">
        <v>600</v>
      </c>
      <c r="D48" s="11">
        <v>1</v>
      </c>
      <c r="E48" s="12">
        <v>15</v>
      </c>
      <c r="F48" s="11">
        <v>0</v>
      </c>
      <c r="G48" s="12">
        <v>15</v>
      </c>
      <c r="H48" s="13">
        <v>0</v>
      </c>
      <c r="I48" s="13">
        <v>15</v>
      </c>
      <c r="J48" s="14">
        <v>99.425357386388868</v>
      </c>
      <c r="K48" s="13">
        <v>20</v>
      </c>
      <c r="L48" s="14">
        <v>69.580692786858904</v>
      </c>
      <c r="M48" s="13">
        <v>20</v>
      </c>
      <c r="N48" s="13">
        <v>0</v>
      </c>
      <c r="O48" s="13">
        <v>0</v>
      </c>
      <c r="P48" s="13">
        <v>15</v>
      </c>
      <c r="Q48" s="13">
        <v>0</v>
      </c>
      <c r="R48" s="13">
        <v>5</v>
      </c>
      <c r="S48" s="15">
        <f>'8.8.9ДтКт'!J41</f>
        <v>7.1176275318890593E-3</v>
      </c>
      <c r="T48" s="13">
        <v>0</v>
      </c>
      <c r="U48" s="15">
        <v>0</v>
      </c>
      <c r="V48" s="13">
        <v>0</v>
      </c>
      <c r="W48" s="16">
        <v>1</v>
      </c>
      <c r="X48" s="17">
        <v>10</v>
      </c>
      <c r="Y48" s="18">
        <f t="shared" si="0"/>
        <v>95</v>
      </c>
      <c r="Z48" s="14">
        <f t="shared" si="1"/>
        <v>1.48</v>
      </c>
      <c r="AA48" s="19" t="s">
        <v>29</v>
      </c>
    </row>
    <row r="49" spans="2:27" ht="22.5" x14ac:dyDescent="0.25">
      <c r="B49" s="9">
        <v>36</v>
      </c>
      <c r="C49" s="23" t="s">
        <v>601</v>
      </c>
      <c r="D49" s="11">
        <v>0</v>
      </c>
      <c r="E49" s="12">
        <v>15</v>
      </c>
      <c r="F49" s="11">
        <v>0</v>
      </c>
      <c r="G49" s="12">
        <v>15</v>
      </c>
      <c r="H49" s="13">
        <v>0</v>
      </c>
      <c r="I49" s="13">
        <v>15</v>
      </c>
      <c r="J49" s="14">
        <v>99.954335091332993</v>
      </c>
      <c r="K49" s="13">
        <v>20</v>
      </c>
      <c r="L49" s="14">
        <v>70.70190643869914</v>
      </c>
      <c r="M49" s="13">
        <v>20</v>
      </c>
      <c r="N49" s="13">
        <v>1</v>
      </c>
      <c r="O49" s="13">
        <v>0</v>
      </c>
      <c r="P49" s="13">
        <v>15</v>
      </c>
      <c r="Q49" s="13">
        <v>0</v>
      </c>
      <c r="R49" s="13">
        <v>5</v>
      </c>
      <c r="S49" s="15">
        <f>'8.8.9ДтКт'!J42</f>
        <v>0</v>
      </c>
      <c r="T49" s="13">
        <v>0</v>
      </c>
      <c r="U49" s="15">
        <v>1.7550285536691707E-2</v>
      </c>
      <c r="V49" s="13">
        <v>0</v>
      </c>
      <c r="W49" s="16">
        <v>0</v>
      </c>
      <c r="X49" s="17">
        <v>0</v>
      </c>
      <c r="Y49" s="18">
        <f t="shared" si="0"/>
        <v>105</v>
      </c>
      <c r="Z49" s="14">
        <f t="shared" si="1"/>
        <v>1.64</v>
      </c>
      <c r="AA49" s="19" t="s">
        <v>29</v>
      </c>
    </row>
    <row r="50" spans="2:27" ht="22.5" x14ac:dyDescent="0.25">
      <c r="B50" s="9">
        <v>37</v>
      </c>
      <c r="C50" s="10" t="s">
        <v>602</v>
      </c>
      <c r="D50" s="11">
        <v>1</v>
      </c>
      <c r="E50" s="12">
        <v>15</v>
      </c>
      <c r="F50" s="11">
        <v>0</v>
      </c>
      <c r="G50" s="12">
        <v>15</v>
      </c>
      <c r="H50" s="13">
        <v>0</v>
      </c>
      <c r="I50" s="13">
        <v>15</v>
      </c>
      <c r="J50" s="14">
        <v>97.680286639522052</v>
      </c>
      <c r="K50" s="13">
        <v>20</v>
      </c>
      <c r="L50" s="14">
        <v>74.058073265380258</v>
      </c>
      <c r="M50" s="13">
        <v>20</v>
      </c>
      <c r="N50" s="13">
        <v>1</v>
      </c>
      <c r="O50" s="13">
        <v>0</v>
      </c>
      <c r="P50" s="13">
        <v>15</v>
      </c>
      <c r="Q50" s="13">
        <v>0</v>
      </c>
      <c r="R50" s="13">
        <v>5</v>
      </c>
      <c r="S50" s="15">
        <f>'8.8.9ДтКт'!J43</f>
        <v>2.0528703846361743E-2</v>
      </c>
      <c r="T50" s="13">
        <v>10</v>
      </c>
      <c r="U50" s="15">
        <v>0</v>
      </c>
      <c r="V50" s="13">
        <v>0</v>
      </c>
      <c r="W50" s="16">
        <v>0</v>
      </c>
      <c r="X50" s="17">
        <v>0</v>
      </c>
      <c r="Y50" s="18">
        <f t="shared" si="0"/>
        <v>95</v>
      </c>
      <c r="Z50" s="14">
        <f t="shared" si="1"/>
        <v>1.48</v>
      </c>
      <c r="AA50" s="19" t="s">
        <v>29</v>
      </c>
    </row>
    <row r="51" spans="2:27" ht="22.5" x14ac:dyDescent="0.25">
      <c r="B51" s="9">
        <v>38</v>
      </c>
      <c r="C51" s="10" t="s">
        <v>603</v>
      </c>
      <c r="D51" s="11">
        <v>0</v>
      </c>
      <c r="E51" s="12">
        <v>15</v>
      </c>
      <c r="F51" s="11">
        <v>0</v>
      </c>
      <c r="G51" s="12">
        <v>15</v>
      </c>
      <c r="H51" s="13">
        <v>0</v>
      </c>
      <c r="I51" s="13">
        <v>15</v>
      </c>
      <c r="J51" s="14">
        <v>95.782066779089376</v>
      </c>
      <c r="K51" s="13">
        <v>20</v>
      </c>
      <c r="L51" s="14">
        <v>77.266269918150499</v>
      </c>
      <c r="M51" s="13">
        <v>20</v>
      </c>
      <c r="N51" s="13">
        <v>0</v>
      </c>
      <c r="O51" s="13">
        <v>0</v>
      </c>
      <c r="P51" s="13">
        <v>15</v>
      </c>
      <c r="Q51" s="13">
        <v>0</v>
      </c>
      <c r="R51" s="13">
        <v>5</v>
      </c>
      <c r="S51" s="15">
        <f>'8.8.9ДтКт'!J44</f>
        <v>5.6304040523021508E-3</v>
      </c>
      <c r="T51" s="13">
        <v>0</v>
      </c>
      <c r="U51" s="15">
        <v>0</v>
      </c>
      <c r="V51" s="13">
        <v>0</v>
      </c>
      <c r="W51" s="16">
        <v>0</v>
      </c>
      <c r="X51" s="17">
        <v>0</v>
      </c>
      <c r="Y51" s="18">
        <f t="shared" si="0"/>
        <v>105</v>
      </c>
      <c r="Z51" s="14">
        <f t="shared" si="1"/>
        <v>1.64</v>
      </c>
      <c r="AA51" s="19" t="s">
        <v>29</v>
      </c>
    </row>
    <row r="52" spans="2:27" ht="22.5" x14ac:dyDescent="0.25">
      <c r="B52" s="9">
        <v>39</v>
      </c>
      <c r="C52" s="10" t="s">
        <v>604</v>
      </c>
      <c r="D52" s="11">
        <v>1</v>
      </c>
      <c r="E52" s="12">
        <v>15</v>
      </c>
      <c r="F52" s="11">
        <v>0</v>
      </c>
      <c r="G52" s="12">
        <v>15</v>
      </c>
      <c r="H52" s="13">
        <v>0</v>
      </c>
      <c r="I52" s="13">
        <v>15</v>
      </c>
      <c r="J52" s="14">
        <v>98.556601032659913</v>
      </c>
      <c r="K52" s="13">
        <v>20</v>
      </c>
      <c r="L52" s="14">
        <v>58.306922164141248</v>
      </c>
      <c r="M52" s="13">
        <v>0</v>
      </c>
      <c r="N52" s="13">
        <v>3</v>
      </c>
      <c r="O52" s="13">
        <v>3</v>
      </c>
      <c r="P52" s="13">
        <v>0</v>
      </c>
      <c r="Q52" s="13">
        <v>0</v>
      </c>
      <c r="R52" s="13">
        <v>5</v>
      </c>
      <c r="S52" s="15">
        <f>'8.8.9ДтКт'!J45</f>
        <v>0</v>
      </c>
      <c r="T52" s="13">
        <v>0</v>
      </c>
      <c r="U52" s="15">
        <v>0</v>
      </c>
      <c r="V52" s="13">
        <v>0</v>
      </c>
      <c r="W52" s="16">
        <v>1</v>
      </c>
      <c r="X52" s="17">
        <v>10</v>
      </c>
      <c r="Y52" s="18">
        <f t="shared" si="0"/>
        <v>60</v>
      </c>
      <c r="Z52" s="14">
        <f t="shared" si="1"/>
        <v>0.94</v>
      </c>
      <c r="AA52" s="19" t="s">
        <v>37</v>
      </c>
    </row>
    <row r="53" spans="2:27" ht="22.5" x14ac:dyDescent="0.25">
      <c r="B53" s="9">
        <v>40</v>
      </c>
      <c r="C53" s="10" t="s">
        <v>605</v>
      </c>
      <c r="D53" s="11">
        <v>0</v>
      </c>
      <c r="E53" s="12">
        <v>15</v>
      </c>
      <c r="F53" s="11">
        <v>0</v>
      </c>
      <c r="G53" s="12">
        <v>15</v>
      </c>
      <c r="H53" s="13">
        <v>0</v>
      </c>
      <c r="I53" s="13">
        <v>15</v>
      </c>
      <c r="J53" s="14">
        <v>99.961749985827268</v>
      </c>
      <c r="K53" s="13">
        <v>20</v>
      </c>
      <c r="L53" s="14">
        <v>71.849503390861472</v>
      </c>
      <c r="M53" s="13">
        <v>20</v>
      </c>
      <c r="N53" s="13">
        <v>1</v>
      </c>
      <c r="O53" s="13">
        <v>0</v>
      </c>
      <c r="P53" s="13">
        <v>15</v>
      </c>
      <c r="Q53" s="13">
        <v>0</v>
      </c>
      <c r="R53" s="13">
        <v>5</v>
      </c>
      <c r="S53" s="15">
        <f>'8.8.9ДтКт'!J46</f>
        <v>1.4862726071409571E-2</v>
      </c>
      <c r="T53" s="13">
        <v>0</v>
      </c>
      <c r="U53" s="15">
        <v>0</v>
      </c>
      <c r="V53" s="13">
        <v>0</v>
      </c>
      <c r="W53" s="16">
        <v>0</v>
      </c>
      <c r="X53" s="17">
        <v>0</v>
      </c>
      <c r="Y53" s="18">
        <f t="shared" si="0"/>
        <v>105</v>
      </c>
      <c r="Z53" s="14">
        <f t="shared" si="1"/>
        <v>1.64</v>
      </c>
      <c r="AA53" s="19" t="s">
        <v>29</v>
      </c>
    </row>
    <row r="54" spans="2:27" ht="22.5" x14ac:dyDescent="0.25">
      <c r="B54" s="9">
        <v>41</v>
      </c>
      <c r="C54" s="10" t="s">
        <v>606</v>
      </c>
      <c r="D54" s="11">
        <v>1</v>
      </c>
      <c r="E54" s="12">
        <v>15</v>
      </c>
      <c r="F54" s="11">
        <v>0</v>
      </c>
      <c r="G54" s="12">
        <v>15</v>
      </c>
      <c r="H54" s="13">
        <v>0</v>
      </c>
      <c r="I54" s="13">
        <v>15</v>
      </c>
      <c r="J54" s="14">
        <v>99.998510308664038</v>
      </c>
      <c r="K54" s="13">
        <v>20</v>
      </c>
      <c r="L54" s="14">
        <v>71.23993225101654</v>
      </c>
      <c r="M54" s="13">
        <v>20</v>
      </c>
      <c r="N54" s="13">
        <v>2</v>
      </c>
      <c r="O54" s="13">
        <v>1</v>
      </c>
      <c r="P54" s="13">
        <v>0</v>
      </c>
      <c r="Q54" s="13">
        <v>0</v>
      </c>
      <c r="R54" s="13">
        <v>5</v>
      </c>
      <c r="S54" s="15">
        <f>'8.8.9ДтКт'!J47</f>
        <v>1.0575833867147347E-2</v>
      </c>
      <c r="T54" s="13">
        <v>0</v>
      </c>
      <c r="U54" s="15">
        <v>0</v>
      </c>
      <c r="V54" s="13">
        <v>0</v>
      </c>
      <c r="W54" s="16">
        <v>1</v>
      </c>
      <c r="X54" s="17">
        <v>10</v>
      </c>
      <c r="Y54" s="18">
        <f t="shared" si="0"/>
        <v>80</v>
      </c>
      <c r="Z54" s="14">
        <f t="shared" si="1"/>
        <v>1.25</v>
      </c>
      <c r="AA54" s="19" t="s">
        <v>31</v>
      </c>
    </row>
    <row r="55" spans="2:27" ht="22.5" x14ac:dyDescent="0.25">
      <c r="B55" s="9">
        <v>42</v>
      </c>
      <c r="C55" s="10" t="s">
        <v>607</v>
      </c>
      <c r="D55" s="11">
        <v>0</v>
      </c>
      <c r="E55" s="12">
        <v>15</v>
      </c>
      <c r="F55" s="11">
        <v>0</v>
      </c>
      <c r="G55" s="12">
        <v>15</v>
      </c>
      <c r="H55" s="13">
        <v>0</v>
      </c>
      <c r="I55" s="13">
        <v>15</v>
      </c>
      <c r="J55" s="14">
        <v>99.017240916306221</v>
      </c>
      <c r="K55" s="13">
        <v>20</v>
      </c>
      <c r="L55" s="14">
        <v>68.008478636638912</v>
      </c>
      <c r="M55" s="13">
        <v>20</v>
      </c>
      <c r="N55" s="13">
        <v>1</v>
      </c>
      <c r="O55" s="13">
        <v>0</v>
      </c>
      <c r="P55" s="13">
        <v>15</v>
      </c>
      <c r="Q55" s="13">
        <v>0</v>
      </c>
      <c r="R55" s="13">
        <v>5</v>
      </c>
      <c r="S55" s="15">
        <f>'8.8.9ДтКт'!J48</f>
        <v>1.7789777155572742E-2</v>
      </c>
      <c r="T55" s="13">
        <v>0</v>
      </c>
      <c r="U55" s="15">
        <v>1.0773698595835117E-2</v>
      </c>
      <c r="V55" s="13">
        <v>0</v>
      </c>
      <c r="W55" s="16">
        <v>0</v>
      </c>
      <c r="X55" s="17">
        <v>0</v>
      </c>
      <c r="Y55" s="18">
        <f t="shared" si="0"/>
        <v>105</v>
      </c>
      <c r="Z55" s="14">
        <f t="shared" si="1"/>
        <v>1.64</v>
      </c>
      <c r="AA55" s="19" t="s">
        <v>29</v>
      </c>
    </row>
    <row r="56" spans="2:27" ht="22.5" x14ac:dyDescent="0.25">
      <c r="B56" s="9">
        <v>43</v>
      </c>
      <c r="C56" s="10" t="s">
        <v>608</v>
      </c>
      <c r="D56" s="11">
        <v>2</v>
      </c>
      <c r="E56" s="12">
        <v>15</v>
      </c>
      <c r="F56" s="11">
        <v>0</v>
      </c>
      <c r="G56" s="12">
        <v>15</v>
      </c>
      <c r="H56" s="13">
        <v>0</v>
      </c>
      <c r="I56" s="13">
        <v>15</v>
      </c>
      <c r="J56" s="14">
        <v>96.793641302227968</v>
      </c>
      <c r="K56" s="13">
        <v>20</v>
      </c>
      <c r="L56" s="14">
        <v>73.230056026524608</v>
      </c>
      <c r="M56" s="13">
        <v>20</v>
      </c>
      <c r="N56" s="13">
        <v>1</v>
      </c>
      <c r="O56" s="13">
        <v>0</v>
      </c>
      <c r="P56" s="13">
        <v>15</v>
      </c>
      <c r="Q56" s="13">
        <v>0</v>
      </c>
      <c r="R56" s="13">
        <v>5</v>
      </c>
      <c r="S56" s="15">
        <f>'8.8.9ДтКт'!J49</f>
        <v>2.1396158216195737E-3</v>
      </c>
      <c r="T56" s="13">
        <v>0</v>
      </c>
      <c r="U56" s="15">
        <v>0</v>
      </c>
      <c r="V56" s="13">
        <v>0</v>
      </c>
      <c r="W56" s="16">
        <v>0</v>
      </c>
      <c r="X56" s="17">
        <v>0</v>
      </c>
      <c r="Y56" s="18">
        <f t="shared" si="0"/>
        <v>105</v>
      </c>
      <c r="Z56" s="14">
        <f t="shared" si="1"/>
        <v>1.64</v>
      </c>
      <c r="AA56" s="19" t="s">
        <v>29</v>
      </c>
    </row>
    <row r="57" spans="2:27" ht="22.5" x14ac:dyDescent="0.25">
      <c r="B57" s="9">
        <v>44</v>
      </c>
      <c r="C57" s="22" t="s">
        <v>609</v>
      </c>
      <c r="D57" s="11">
        <v>0</v>
      </c>
      <c r="E57" s="12">
        <v>15</v>
      </c>
      <c r="F57" s="11">
        <v>0</v>
      </c>
      <c r="G57" s="12">
        <v>15</v>
      </c>
      <c r="H57" s="13">
        <v>0</v>
      </c>
      <c r="I57" s="13">
        <v>15</v>
      </c>
      <c r="J57" s="14">
        <v>99.497715087281804</v>
      </c>
      <c r="K57" s="13">
        <v>20</v>
      </c>
      <c r="L57" s="14">
        <v>72.409723732950383</v>
      </c>
      <c r="M57" s="13">
        <v>20</v>
      </c>
      <c r="N57" s="13">
        <v>1</v>
      </c>
      <c r="O57" s="13">
        <v>0</v>
      </c>
      <c r="P57" s="13">
        <v>15</v>
      </c>
      <c r="Q57" s="13">
        <v>0</v>
      </c>
      <c r="R57" s="13">
        <v>5</v>
      </c>
      <c r="S57" s="15">
        <f>'8.8.9ДтКт'!J50</f>
        <v>9.0248414608737303E-3</v>
      </c>
      <c r="T57" s="13">
        <v>0</v>
      </c>
      <c r="U57" s="15">
        <v>9.9983677813053791E-3</v>
      </c>
      <c r="V57" s="13">
        <v>0</v>
      </c>
      <c r="W57" s="16">
        <v>0</v>
      </c>
      <c r="X57" s="17">
        <v>0</v>
      </c>
      <c r="Y57" s="18">
        <f t="shared" si="0"/>
        <v>105</v>
      </c>
      <c r="Z57" s="14">
        <f t="shared" si="1"/>
        <v>1.64</v>
      </c>
      <c r="AA57" s="19" t="s">
        <v>29</v>
      </c>
    </row>
    <row r="58" spans="2:27" ht="22.5" x14ac:dyDescent="0.25">
      <c r="B58" s="9">
        <v>45</v>
      </c>
      <c r="C58" s="22" t="s">
        <v>610</v>
      </c>
      <c r="D58" s="11">
        <v>0</v>
      </c>
      <c r="E58" s="12">
        <v>15</v>
      </c>
      <c r="F58" s="11">
        <v>0.03</v>
      </c>
      <c r="G58" s="12">
        <v>15</v>
      </c>
      <c r="H58" s="13">
        <v>0</v>
      </c>
      <c r="I58" s="13">
        <v>15</v>
      </c>
      <c r="J58" s="14">
        <v>99.359906311542787</v>
      </c>
      <c r="K58" s="13">
        <v>20</v>
      </c>
      <c r="L58" s="14">
        <v>70.410101411897585</v>
      </c>
      <c r="M58" s="13">
        <v>20</v>
      </c>
      <c r="N58" s="13">
        <v>0</v>
      </c>
      <c r="O58" s="13">
        <v>0</v>
      </c>
      <c r="P58" s="13">
        <v>15</v>
      </c>
      <c r="Q58" s="13">
        <v>0</v>
      </c>
      <c r="R58" s="13">
        <v>5</v>
      </c>
      <c r="S58" s="15">
        <f>'8.8.9ДтКт'!J51</f>
        <v>3.1476252365656751E-2</v>
      </c>
      <c r="T58" s="13">
        <v>10</v>
      </c>
      <c r="U58" s="15">
        <v>0</v>
      </c>
      <c r="V58" s="13">
        <v>0</v>
      </c>
      <c r="W58" s="16">
        <v>0</v>
      </c>
      <c r="X58" s="17">
        <v>0</v>
      </c>
      <c r="Y58" s="18">
        <f t="shared" si="0"/>
        <v>95</v>
      </c>
      <c r="Z58" s="14">
        <f t="shared" si="1"/>
        <v>1.48</v>
      </c>
      <c r="AA58" s="19" t="s">
        <v>29</v>
      </c>
    </row>
    <row r="59" spans="2:27" ht="22.5" x14ac:dyDescent="0.25">
      <c r="B59" s="9">
        <v>46</v>
      </c>
      <c r="C59" s="10" t="s">
        <v>611</v>
      </c>
      <c r="D59" s="11">
        <v>1</v>
      </c>
      <c r="E59" s="12">
        <v>15</v>
      </c>
      <c r="F59" s="11">
        <v>0</v>
      </c>
      <c r="G59" s="12">
        <v>15</v>
      </c>
      <c r="H59" s="13">
        <v>0</v>
      </c>
      <c r="I59" s="13">
        <v>15</v>
      </c>
      <c r="J59" s="14">
        <v>99.832860372949369</v>
      </c>
      <c r="K59" s="13">
        <v>20</v>
      </c>
      <c r="L59" s="14">
        <v>63.062980194309127</v>
      </c>
      <c r="M59" s="13">
        <v>0</v>
      </c>
      <c r="N59" s="13">
        <v>0</v>
      </c>
      <c r="O59" s="13">
        <v>0</v>
      </c>
      <c r="P59" s="13">
        <v>15</v>
      </c>
      <c r="Q59" s="13">
        <v>0</v>
      </c>
      <c r="R59" s="13">
        <v>5</v>
      </c>
      <c r="S59" s="15">
        <f>'8.8.9ДтКт'!J52</f>
        <v>4.7712094473364858E-3</v>
      </c>
      <c r="T59" s="13">
        <v>0</v>
      </c>
      <c r="U59" s="15">
        <v>0</v>
      </c>
      <c r="V59" s="13">
        <v>0</v>
      </c>
      <c r="W59" s="16">
        <v>0</v>
      </c>
      <c r="X59" s="17">
        <v>0</v>
      </c>
      <c r="Y59" s="18">
        <f t="shared" si="0"/>
        <v>85</v>
      </c>
      <c r="Z59" s="14">
        <f t="shared" si="1"/>
        <v>1.33</v>
      </c>
      <c r="AA59" s="19" t="s">
        <v>31</v>
      </c>
    </row>
    <row r="60" spans="2:27" ht="22.5" x14ac:dyDescent="0.25">
      <c r="B60" s="9">
        <v>47</v>
      </c>
      <c r="C60" s="21" t="s">
        <v>612</v>
      </c>
      <c r="D60" s="11">
        <v>0</v>
      </c>
      <c r="E60" s="12">
        <v>15</v>
      </c>
      <c r="F60" s="11">
        <v>0</v>
      </c>
      <c r="G60" s="12">
        <v>15</v>
      </c>
      <c r="H60" s="13">
        <v>0</v>
      </c>
      <c r="I60" s="13">
        <v>15</v>
      </c>
      <c r="J60" s="14">
        <v>99.450340074222609</v>
      </c>
      <c r="K60" s="13">
        <v>20</v>
      </c>
      <c r="L60" s="14">
        <v>70.513073643124585</v>
      </c>
      <c r="M60" s="13">
        <v>20</v>
      </c>
      <c r="N60" s="13">
        <v>2</v>
      </c>
      <c r="O60" s="13">
        <v>1</v>
      </c>
      <c r="P60" s="13">
        <v>0</v>
      </c>
      <c r="Q60" s="13">
        <v>1</v>
      </c>
      <c r="R60" s="13">
        <v>0</v>
      </c>
      <c r="S60" s="15">
        <f>'8.8.9ДтКт'!J53</f>
        <v>1.8139807598810075E-2</v>
      </c>
      <c r="T60" s="13">
        <v>0</v>
      </c>
      <c r="U60" s="15">
        <v>0</v>
      </c>
      <c r="V60" s="13">
        <v>0</v>
      </c>
      <c r="W60" s="16">
        <v>0</v>
      </c>
      <c r="X60" s="17">
        <v>0</v>
      </c>
      <c r="Y60" s="18">
        <f t="shared" si="0"/>
        <v>85</v>
      </c>
      <c r="Z60" s="14">
        <f t="shared" si="1"/>
        <v>1.33</v>
      </c>
      <c r="AA60" s="19" t="s">
        <v>31</v>
      </c>
    </row>
    <row r="61" spans="2:27" ht="22.5" x14ac:dyDescent="0.25">
      <c r="B61" s="9">
        <v>48</v>
      </c>
      <c r="C61" s="10" t="s">
        <v>613</v>
      </c>
      <c r="D61" s="11">
        <v>1</v>
      </c>
      <c r="E61" s="12">
        <v>15</v>
      </c>
      <c r="F61" s="11">
        <v>0</v>
      </c>
      <c r="G61" s="12">
        <v>15</v>
      </c>
      <c r="H61" s="13">
        <v>0</v>
      </c>
      <c r="I61" s="13">
        <v>15</v>
      </c>
      <c r="J61" s="14">
        <v>99.706260020851616</v>
      </c>
      <c r="K61" s="13">
        <v>20</v>
      </c>
      <c r="L61" s="14">
        <v>70.790683370086299</v>
      </c>
      <c r="M61" s="13">
        <v>20</v>
      </c>
      <c r="N61" s="13">
        <v>0</v>
      </c>
      <c r="O61" s="13">
        <v>0</v>
      </c>
      <c r="P61" s="13">
        <v>15</v>
      </c>
      <c r="Q61" s="13">
        <v>0</v>
      </c>
      <c r="R61" s="13">
        <v>5</v>
      </c>
      <c r="S61" s="15">
        <f>'8.8.9ДтКт'!J54</f>
        <v>4.0105040283944324E-3</v>
      </c>
      <c r="T61" s="13">
        <v>0</v>
      </c>
      <c r="U61" s="15">
        <v>1.3128254339396708E-3</v>
      </c>
      <c r="V61" s="13">
        <v>0</v>
      </c>
      <c r="W61" s="16">
        <v>1</v>
      </c>
      <c r="X61" s="17">
        <v>10</v>
      </c>
      <c r="Y61" s="18">
        <f t="shared" si="0"/>
        <v>95</v>
      </c>
      <c r="Z61" s="14">
        <f t="shared" si="1"/>
        <v>1.48</v>
      </c>
      <c r="AA61" s="19" t="s">
        <v>29</v>
      </c>
    </row>
    <row r="62" spans="2:27" x14ac:dyDescent="0.25">
      <c r="B62" s="9">
        <v>49</v>
      </c>
      <c r="C62" s="10" t="s">
        <v>614</v>
      </c>
      <c r="D62" s="11">
        <v>1</v>
      </c>
      <c r="E62" s="12">
        <v>15</v>
      </c>
      <c r="F62" s="11">
        <v>0</v>
      </c>
      <c r="G62" s="12">
        <v>15</v>
      </c>
      <c r="H62" s="13">
        <v>0</v>
      </c>
      <c r="I62" s="13">
        <v>15</v>
      </c>
      <c r="J62" s="14">
        <v>98.852298383902394</v>
      </c>
      <c r="K62" s="13">
        <v>20</v>
      </c>
      <c r="L62" s="14">
        <v>67.815788876249428</v>
      </c>
      <c r="M62" s="13">
        <v>20</v>
      </c>
      <c r="N62" s="13">
        <v>2</v>
      </c>
      <c r="O62" s="13">
        <v>1</v>
      </c>
      <c r="P62" s="13">
        <v>0</v>
      </c>
      <c r="Q62" s="13">
        <v>0</v>
      </c>
      <c r="R62" s="13">
        <v>5</v>
      </c>
      <c r="S62" s="15">
        <f>'8.8.9ДтКт'!J55</f>
        <v>2.2492552842847343E-2</v>
      </c>
      <c r="T62" s="13">
        <v>10</v>
      </c>
      <c r="U62" s="15">
        <v>2.0265463547935866E-3</v>
      </c>
      <c r="V62" s="13">
        <v>0</v>
      </c>
      <c r="W62" s="16">
        <v>0</v>
      </c>
      <c r="X62" s="17">
        <v>0</v>
      </c>
      <c r="Y62" s="18">
        <f t="shared" si="0"/>
        <v>80</v>
      </c>
      <c r="Z62" s="14">
        <f t="shared" si="1"/>
        <v>1.25</v>
      </c>
      <c r="AA62" s="19" t="s">
        <v>31</v>
      </c>
    </row>
    <row r="63" spans="2:27" ht="22.5" x14ac:dyDescent="0.25">
      <c r="B63" s="9">
        <v>50</v>
      </c>
      <c r="C63" s="10" t="s">
        <v>615</v>
      </c>
      <c r="D63" s="11">
        <v>1</v>
      </c>
      <c r="E63" s="12">
        <v>15</v>
      </c>
      <c r="F63" s="11">
        <v>0</v>
      </c>
      <c r="G63" s="12">
        <v>15</v>
      </c>
      <c r="H63" s="13">
        <v>0</v>
      </c>
      <c r="I63" s="13">
        <v>15</v>
      </c>
      <c r="J63" s="14">
        <v>99.405911877331661</v>
      </c>
      <c r="K63" s="13">
        <v>20</v>
      </c>
      <c r="L63" s="14">
        <v>71.247100987742883</v>
      </c>
      <c r="M63" s="13">
        <v>20</v>
      </c>
      <c r="N63" s="13">
        <v>2</v>
      </c>
      <c r="O63" s="13">
        <v>0</v>
      </c>
      <c r="P63" s="13">
        <v>5</v>
      </c>
      <c r="Q63" s="13">
        <v>0</v>
      </c>
      <c r="R63" s="13">
        <v>5</v>
      </c>
      <c r="S63" s="15">
        <f>'8.8.9ДтКт'!J56</f>
        <v>7.0631703902556825E-3</v>
      </c>
      <c r="T63" s="13">
        <v>0</v>
      </c>
      <c r="U63" s="15">
        <v>1.0480410027159694E-2</v>
      </c>
      <c r="V63" s="13">
        <v>0</v>
      </c>
      <c r="W63" s="16">
        <v>0</v>
      </c>
      <c r="X63" s="17">
        <v>0</v>
      </c>
      <c r="Y63" s="18">
        <f t="shared" si="0"/>
        <v>95</v>
      </c>
      <c r="Z63" s="14">
        <f t="shared" si="1"/>
        <v>1.48</v>
      </c>
      <c r="AA63" s="19" t="s">
        <v>29</v>
      </c>
    </row>
    <row r="64" spans="2:27" ht="22.5" x14ac:dyDescent="0.25">
      <c r="B64" s="9">
        <v>51</v>
      </c>
      <c r="C64" s="10" t="s">
        <v>616</v>
      </c>
      <c r="D64" s="11">
        <v>0</v>
      </c>
      <c r="E64" s="12">
        <v>15</v>
      </c>
      <c r="F64" s="11">
        <v>0</v>
      </c>
      <c r="G64" s="12">
        <v>15</v>
      </c>
      <c r="H64" s="13">
        <v>0</v>
      </c>
      <c r="I64" s="13">
        <v>15</v>
      </c>
      <c r="J64" s="14">
        <v>99.989079554223011</v>
      </c>
      <c r="K64" s="13">
        <v>20</v>
      </c>
      <c r="L64" s="14">
        <v>75.550214158226282</v>
      </c>
      <c r="M64" s="13">
        <v>20</v>
      </c>
      <c r="N64" s="13">
        <v>2</v>
      </c>
      <c r="O64" s="13">
        <v>1</v>
      </c>
      <c r="P64" s="13">
        <v>0</v>
      </c>
      <c r="Q64" s="13">
        <v>0</v>
      </c>
      <c r="R64" s="13">
        <v>5</v>
      </c>
      <c r="S64" s="15">
        <f>'8.8.9ДтКт'!J57</f>
        <v>7.1628597759465116E-3</v>
      </c>
      <c r="T64" s="13">
        <v>0</v>
      </c>
      <c r="U64" s="15">
        <v>0</v>
      </c>
      <c r="V64" s="13">
        <v>0</v>
      </c>
      <c r="W64" s="16">
        <v>0</v>
      </c>
      <c r="X64" s="17">
        <v>0</v>
      </c>
      <c r="Y64" s="18">
        <f t="shared" si="0"/>
        <v>90</v>
      </c>
      <c r="Z64" s="14">
        <f t="shared" si="1"/>
        <v>1.41</v>
      </c>
      <c r="AA64" s="19" t="s">
        <v>29</v>
      </c>
    </row>
    <row r="65" spans="2:27" ht="22.5" x14ac:dyDescent="0.25">
      <c r="B65" s="9">
        <v>52</v>
      </c>
      <c r="C65" s="10" t="s">
        <v>617</v>
      </c>
      <c r="D65" s="11">
        <v>1</v>
      </c>
      <c r="E65" s="12">
        <v>15</v>
      </c>
      <c r="F65" s="11">
        <v>0</v>
      </c>
      <c r="G65" s="12">
        <v>15</v>
      </c>
      <c r="H65" s="13">
        <v>0</v>
      </c>
      <c r="I65" s="13">
        <v>15</v>
      </c>
      <c r="J65" s="14">
        <v>99.861273146328472</v>
      </c>
      <c r="K65" s="13">
        <v>20</v>
      </c>
      <c r="L65" s="14">
        <v>74.666883755240192</v>
      </c>
      <c r="M65" s="13">
        <v>20</v>
      </c>
      <c r="N65" s="13">
        <v>0</v>
      </c>
      <c r="O65" s="13">
        <v>0</v>
      </c>
      <c r="P65" s="13">
        <v>15</v>
      </c>
      <c r="Q65" s="13">
        <v>0</v>
      </c>
      <c r="R65" s="13">
        <v>5</v>
      </c>
      <c r="S65" s="15">
        <f>'8.8.9ДтКт'!J58</f>
        <v>1.7101127289337787E-2</v>
      </c>
      <c r="T65" s="13">
        <v>0</v>
      </c>
      <c r="U65" s="15">
        <v>1.6053029785498042E-2</v>
      </c>
      <c r="V65" s="13">
        <v>0</v>
      </c>
      <c r="W65" s="16">
        <v>0</v>
      </c>
      <c r="X65" s="17">
        <v>0</v>
      </c>
      <c r="Y65" s="18">
        <f t="shared" si="0"/>
        <v>105</v>
      </c>
      <c r="Z65" s="14">
        <f t="shared" si="1"/>
        <v>1.64</v>
      </c>
      <c r="AA65" s="19" t="s">
        <v>29</v>
      </c>
    </row>
    <row r="66" spans="2:27" ht="22.5" x14ac:dyDescent="0.25">
      <c r="B66" s="9">
        <v>53</v>
      </c>
      <c r="C66" s="10" t="s">
        <v>618</v>
      </c>
      <c r="D66" s="11">
        <v>0</v>
      </c>
      <c r="E66" s="12">
        <v>15</v>
      </c>
      <c r="F66" s="11">
        <v>0</v>
      </c>
      <c r="G66" s="12">
        <v>15</v>
      </c>
      <c r="H66" s="13">
        <v>0</v>
      </c>
      <c r="I66" s="13">
        <v>15</v>
      </c>
      <c r="J66" s="14">
        <v>99.822928777303204</v>
      </c>
      <c r="K66" s="13">
        <v>20</v>
      </c>
      <c r="L66" s="14">
        <v>67.927790360328302</v>
      </c>
      <c r="M66" s="13">
        <v>20</v>
      </c>
      <c r="N66" s="13">
        <v>2</v>
      </c>
      <c r="O66" s="13">
        <v>0</v>
      </c>
      <c r="P66" s="13">
        <v>5</v>
      </c>
      <c r="Q66" s="13">
        <v>0</v>
      </c>
      <c r="R66" s="13">
        <v>5</v>
      </c>
      <c r="S66" s="15">
        <f>'8.8.9ДтКт'!J59</f>
        <v>2.6832608497636024E-2</v>
      </c>
      <c r="T66" s="13">
        <v>10</v>
      </c>
      <c r="U66" s="15">
        <v>2.2690169078359166E-2</v>
      </c>
      <c r="V66" s="13">
        <v>10</v>
      </c>
      <c r="W66" s="16">
        <v>0</v>
      </c>
      <c r="X66" s="17">
        <v>0</v>
      </c>
      <c r="Y66" s="18">
        <f t="shared" si="0"/>
        <v>75</v>
      </c>
      <c r="Z66" s="14">
        <f t="shared" si="1"/>
        <v>1.17</v>
      </c>
      <c r="AA66" s="19" t="s">
        <v>31</v>
      </c>
    </row>
    <row r="67" spans="2:27" ht="22.5" x14ac:dyDescent="0.25">
      <c r="B67" s="9">
        <v>54</v>
      </c>
      <c r="C67" s="10" t="s">
        <v>619</v>
      </c>
      <c r="D67" s="11">
        <v>1</v>
      </c>
      <c r="E67" s="12">
        <v>15</v>
      </c>
      <c r="F67" s="11">
        <v>0</v>
      </c>
      <c r="G67" s="12">
        <v>15</v>
      </c>
      <c r="H67" s="13">
        <v>0</v>
      </c>
      <c r="I67" s="13">
        <v>15</v>
      </c>
      <c r="J67" s="14">
        <v>99.96548417752436</v>
      </c>
      <c r="K67" s="13">
        <v>20</v>
      </c>
      <c r="L67" s="14">
        <v>74.672610355733227</v>
      </c>
      <c r="M67" s="13">
        <v>20</v>
      </c>
      <c r="N67" s="13">
        <v>0</v>
      </c>
      <c r="O67" s="13">
        <v>0</v>
      </c>
      <c r="P67" s="13">
        <v>15</v>
      </c>
      <c r="Q67" s="13">
        <v>0</v>
      </c>
      <c r="R67" s="13">
        <v>5</v>
      </c>
      <c r="S67" s="15">
        <f>'8.8.9ДтКт'!J60</f>
        <v>8.6102920840113121E-3</v>
      </c>
      <c r="T67" s="13">
        <v>0</v>
      </c>
      <c r="U67" s="15">
        <v>4.2295326511390726E-3</v>
      </c>
      <c r="V67" s="13">
        <v>0</v>
      </c>
      <c r="W67" s="16">
        <v>0</v>
      </c>
      <c r="X67" s="17">
        <v>0</v>
      </c>
      <c r="Y67" s="18">
        <f t="shared" si="0"/>
        <v>105</v>
      </c>
      <c r="Z67" s="14">
        <f t="shared" si="1"/>
        <v>1.64</v>
      </c>
      <c r="AA67" s="19" t="s">
        <v>29</v>
      </c>
    </row>
    <row r="68" spans="2:27" ht="45" x14ac:dyDescent="0.25">
      <c r="B68" s="9">
        <v>55</v>
      </c>
      <c r="C68" s="10" t="s">
        <v>620</v>
      </c>
      <c r="D68" s="11">
        <v>0</v>
      </c>
      <c r="E68" s="12">
        <v>15</v>
      </c>
      <c r="F68" s="11">
        <v>0</v>
      </c>
      <c r="G68" s="12">
        <v>15</v>
      </c>
      <c r="H68" s="13">
        <v>0</v>
      </c>
      <c r="I68" s="13">
        <v>15</v>
      </c>
      <c r="J68" s="14">
        <v>98.658150076745216</v>
      </c>
      <c r="K68" s="13">
        <v>20</v>
      </c>
      <c r="L68" s="14">
        <v>69.070626396729253</v>
      </c>
      <c r="M68" s="13">
        <v>20</v>
      </c>
      <c r="N68" s="13">
        <v>0</v>
      </c>
      <c r="O68" s="13">
        <v>0</v>
      </c>
      <c r="P68" s="13">
        <v>15</v>
      </c>
      <c r="Q68" s="13">
        <v>0</v>
      </c>
      <c r="R68" s="13">
        <v>5</v>
      </c>
      <c r="S68" s="15">
        <f>'8.8.9ДтКт'!J61</f>
        <v>1.4969554002288443E-2</v>
      </c>
      <c r="T68" s="13">
        <v>0</v>
      </c>
      <c r="U68" s="15">
        <v>6.7980607854551012E-2</v>
      </c>
      <c r="V68" s="13">
        <v>20</v>
      </c>
      <c r="W68" s="16">
        <v>0</v>
      </c>
      <c r="X68" s="17">
        <v>0</v>
      </c>
      <c r="Y68" s="18">
        <f t="shared" si="0"/>
        <v>85</v>
      </c>
      <c r="Z68" s="14">
        <f t="shared" si="1"/>
        <v>1.33</v>
      </c>
      <c r="AA68" s="19" t="s">
        <v>31</v>
      </c>
    </row>
    <row r="69" spans="2:27" ht="22.5" x14ac:dyDescent="0.25">
      <c r="B69" s="9">
        <v>56</v>
      </c>
      <c r="C69" s="10" t="s">
        <v>621</v>
      </c>
      <c r="D69" s="11">
        <v>0</v>
      </c>
      <c r="E69" s="12">
        <v>15</v>
      </c>
      <c r="F69" s="11">
        <v>0</v>
      </c>
      <c r="G69" s="12">
        <v>15</v>
      </c>
      <c r="H69" s="13">
        <v>0</v>
      </c>
      <c r="I69" s="13">
        <v>15</v>
      </c>
      <c r="J69" s="14">
        <v>99.880859749963605</v>
      </c>
      <c r="K69" s="13">
        <v>20</v>
      </c>
      <c r="L69" s="14">
        <v>69.170332728081746</v>
      </c>
      <c r="M69" s="13">
        <v>20</v>
      </c>
      <c r="N69" s="13">
        <v>0</v>
      </c>
      <c r="O69" s="13">
        <v>0</v>
      </c>
      <c r="P69" s="13">
        <v>15</v>
      </c>
      <c r="Q69" s="13">
        <v>0</v>
      </c>
      <c r="R69" s="13">
        <v>5</v>
      </c>
      <c r="S69" s="15">
        <f>'8.8.9ДтКт'!J62</f>
        <v>0</v>
      </c>
      <c r="T69" s="13">
        <v>0</v>
      </c>
      <c r="U69" s="15">
        <v>0</v>
      </c>
      <c r="V69" s="13">
        <v>0</v>
      </c>
      <c r="W69" s="16">
        <v>0</v>
      </c>
      <c r="X69" s="17">
        <v>0</v>
      </c>
      <c r="Y69" s="18">
        <f t="shared" si="0"/>
        <v>105</v>
      </c>
      <c r="Z69" s="14">
        <f t="shared" si="1"/>
        <v>1.64</v>
      </c>
      <c r="AA69" s="19" t="s">
        <v>29</v>
      </c>
    </row>
    <row r="70" spans="2:27" ht="22.5" x14ac:dyDescent="0.25">
      <c r="B70" s="9">
        <v>57</v>
      </c>
      <c r="C70" s="21" t="s">
        <v>622</v>
      </c>
      <c r="D70" s="11">
        <v>0</v>
      </c>
      <c r="E70" s="12">
        <v>15</v>
      </c>
      <c r="F70" s="11">
        <v>0</v>
      </c>
      <c r="G70" s="12">
        <v>15</v>
      </c>
      <c r="H70" s="13">
        <v>0</v>
      </c>
      <c r="I70" s="13">
        <v>15</v>
      </c>
      <c r="J70" s="14">
        <v>99.966488566900608</v>
      </c>
      <c r="K70" s="13">
        <v>20</v>
      </c>
      <c r="L70" s="14">
        <v>75.447553755645885</v>
      </c>
      <c r="M70" s="13">
        <v>20</v>
      </c>
      <c r="N70" s="13">
        <v>2</v>
      </c>
      <c r="O70" s="13">
        <v>0</v>
      </c>
      <c r="P70" s="13">
        <v>5</v>
      </c>
      <c r="Q70" s="13">
        <v>0</v>
      </c>
      <c r="R70" s="13">
        <v>5</v>
      </c>
      <c r="S70" s="15">
        <f>'8.8.9ДтКт'!J63</f>
        <v>5.6874345801823829E-3</v>
      </c>
      <c r="T70" s="13">
        <v>0</v>
      </c>
      <c r="U70" s="15">
        <v>0</v>
      </c>
      <c r="V70" s="13">
        <v>0</v>
      </c>
      <c r="W70" s="16">
        <v>0</v>
      </c>
      <c r="X70" s="17">
        <v>0</v>
      </c>
      <c r="Y70" s="18">
        <f t="shared" si="0"/>
        <v>95</v>
      </c>
      <c r="Z70" s="14">
        <f t="shared" si="1"/>
        <v>1.48</v>
      </c>
      <c r="AA70" s="19" t="s">
        <v>29</v>
      </c>
    </row>
    <row r="71" spans="2:27" x14ac:dyDescent="0.25">
      <c r="B71" s="9">
        <v>58</v>
      </c>
      <c r="C71" s="10" t="s">
        <v>623</v>
      </c>
      <c r="D71" s="11">
        <v>0</v>
      </c>
      <c r="E71" s="12">
        <v>15</v>
      </c>
      <c r="F71" s="11">
        <v>0</v>
      </c>
      <c r="G71" s="12">
        <v>15</v>
      </c>
      <c r="H71" s="13">
        <v>0</v>
      </c>
      <c r="I71" s="13">
        <v>15</v>
      </c>
      <c r="J71" s="14">
        <v>100</v>
      </c>
      <c r="K71" s="13">
        <v>20</v>
      </c>
      <c r="L71" s="14">
        <v>68.487396463271338</v>
      </c>
      <c r="M71" s="13">
        <v>20</v>
      </c>
      <c r="N71" s="13">
        <v>1</v>
      </c>
      <c r="O71" s="13">
        <v>0</v>
      </c>
      <c r="P71" s="13">
        <v>15</v>
      </c>
      <c r="Q71" s="13">
        <v>0</v>
      </c>
      <c r="R71" s="13">
        <v>5</v>
      </c>
      <c r="S71" s="15">
        <f>'8.8.9ДтКт'!J64</f>
        <v>1.1835381754971829E-2</v>
      </c>
      <c r="T71" s="13">
        <v>0</v>
      </c>
      <c r="U71" s="15">
        <v>0</v>
      </c>
      <c r="V71" s="13">
        <v>0</v>
      </c>
      <c r="W71" s="16">
        <v>1</v>
      </c>
      <c r="X71" s="17">
        <v>10</v>
      </c>
      <c r="Y71" s="18">
        <f t="shared" si="0"/>
        <v>95</v>
      </c>
      <c r="Z71" s="14">
        <f t="shared" si="1"/>
        <v>1.48</v>
      </c>
      <c r="AA71" s="19" t="s">
        <v>29</v>
      </c>
    </row>
    <row r="72" spans="2:27" ht="33.75" x14ac:dyDescent="0.25">
      <c r="B72" s="9">
        <v>59</v>
      </c>
      <c r="C72" s="10" t="s">
        <v>624</v>
      </c>
      <c r="D72" s="11">
        <v>0</v>
      </c>
      <c r="E72" s="12">
        <v>15</v>
      </c>
      <c r="F72" s="11">
        <v>0</v>
      </c>
      <c r="G72" s="12">
        <v>15</v>
      </c>
      <c r="H72" s="13">
        <v>0</v>
      </c>
      <c r="I72" s="13">
        <v>15</v>
      </c>
      <c r="J72" s="14">
        <v>99.655523246395589</v>
      </c>
      <c r="K72" s="13">
        <v>20</v>
      </c>
      <c r="L72" s="14">
        <v>71.859400728835183</v>
      </c>
      <c r="M72" s="13">
        <v>20</v>
      </c>
      <c r="N72" s="13">
        <v>0</v>
      </c>
      <c r="O72" s="13">
        <v>0</v>
      </c>
      <c r="P72" s="13">
        <v>15</v>
      </c>
      <c r="Q72" s="13">
        <v>0</v>
      </c>
      <c r="R72" s="13">
        <v>5</v>
      </c>
      <c r="S72" s="15">
        <f>'8.8.9ДтКт'!J65</f>
        <v>1.6012926888785504E-2</v>
      </c>
      <c r="T72" s="13">
        <v>0</v>
      </c>
      <c r="U72" s="15">
        <v>0</v>
      </c>
      <c r="V72" s="13">
        <v>0</v>
      </c>
      <c r="W72" s="16">
        <v>0</v>
      </c>
      <c r="X72" s="17">
        <v>0</v>
      </c>
      <c r="Y72" s="18">
        <f t="shared" si="0"/>
        <v>105</v>
      </c>
      <c r="Z72" s="14">
        <f t="shared" si="1"/>
        <v>1.64</v>
      </c>
      <c r="AA72" s="19" t="s">
        <v>29</v>
      </c>
    </row>
    <row r="73" spans="2:27" ht="22.5" x14ac:dyDescent="0.25">
      <c r="B73" s="9">
        <v>60</v>
      </c>
      <c r="C73" s="10" t="s">
        <v>625</v>
      </c>
      <c r="D73" s="11">
        <v>0</v>
      </c>
      <c r="E73" s="12">
        <v>15</v>
      </c>
      <c r="F73" s="11">
        <v>0</v>
      </c>
      <c r="G73" s="12">
        <v>15</v>
      </c>
      <c r="H73" s="13">
        <v>0</v>
      </c>
      <c r="I73" s="13">
        <v>15</v>
      </c>
      <c r="J73" s="14">
        <v>99.856029117749031</v>
      </c>
      <c r="K73" s="13">
        <v>20</v>
      </c>
      <c r="L73" s="14">
        <v>71.413714167365285</v>
      </c>
      <c r="M73" s="13">
        <v>20</v>
      </c>
      <c r="N73" s="13">
        <v>0</v>
      </c>
      <c r="O73" s="13">
        <v>0</v>
      </c>
      <c r="P73" s="13">
        <v>15</v>
      </c>
      <c r="Q73" s="13">
        <v>0</v>
      </c>
      <c r="R73" s="13">
        <v>5</v>
      </c>
      <c r="S73" s="15">
        <f>'8.8.9ДтКт'!J66</f>
        <v>1.9409496888154423E-2</v>
      </c>
      <c r="T73" s="13">
        <v>0</v>
      </c>
      <c r="U73" s="15">
        <v>3.8451918040148421E-3</v>
      </c>
      <c r="V73" s="13">
        <v>0</v>
      </c>
      <c r="W73" s="16">
        <v>0</v>
      </c>
      <c r="X73" s="17">
        <v>0</v>
      </c>
      <c r="Y73" s="18">
        <f t="shared" si="0"/>
        <v>105</v>
      </c>
      <c r="Z73" s="14">
        <f t="shared" ref="Z73:Z77" si="2">ROUND(Y73/64,2)</f>
        <v>1.64</v>
      </c>
      <c r="AA73" s="19" t="s">
        <v>29</v>
      </c>
    </row>
    <row r="74" spans="2:27" ht="22.5" x14ac:dyDescent="0.25">
      <c r="B74" s="9">
        <v>61</v>
      </c>
      <c r="C74" s="10" t="s">
        <v>626</v>
      </c>
      <c r="D74" s="11">
        <v>0</v>
      </c>
      <c r="E74" s="12">
        <v>15</v>
      </c>
      <c r="F74" s="11">
        <v>0</v>
      </c>
      <c r="G74" s="12">
        <v>15</v>
      </c>
      <c r="H74" s="13">
        <v>0</v>
      </c>
      <c r="I74" s="13">
        <v>15</v>
      </c>
      <c r="J74" s="14">
        <v>97.946684107827807</v>
      </c>
      <c r="K74" s="13">
        <v>20</v>
      </c>
      <c r="L74" s="14">
        <v>70.077466133787865</v>
      </c>
      <c r="M74" s="13">
        <v>20</v>
      </c>
      <c r="N74" s="13">
        <v>1</v>
      </c>
      <c r="O74" s="13">
        <v>0</v>
      </c>
      <c r="P74" s="13">
        <v>15</v>
      </c>
      <c r="Q74" s="13">
        <v>0</v>
      </c>
      <c r="R74" s="13">
        <v>5</v>
      </c>
      <c r="S74" s="15">
        <f>'8.8.9ДтКт'!J67</f>
        <v>1.2305886970955989E-2</v>
      </c>
      <c r="T74" s="13">
        <v>0</v>
      </c>
      <c r="U74" s="15">
        <v>0</v>
      </c>
      <c r="V74" s="13">
        <v>0</v>
      </c>
      <c r="W74" s="16">
        <v>1</v>
      </c>
      <c r="X74" s="17">
        <v>10</v>
      </c>
      <c r="Y74" s="18">
        <f t="shared" si="0"/>
        <v>95</v>
      </c>
      <c r="Z74" s="14">
        <f t="shared" si="2"/>
        <v>1.48</v>
      </c>
      <c r="AA74" s="19" t="s">
        <v>29</v>
      </c>
    </row>
    <row r="75" spans="2:27" ht="22.5" x14ac:dyDescent="0.25">
      <c r="B75" s="9">
        <v>62</v>
      </c>
      <c r="C75" s="10" t="s">
        <v>627</v>
      </c>
      <c r="D75" s="11">
        <v>1</v>
      </c>
      <c r="E75" s="12">
        <v>15</v>
      </c>
      <c r="F75" s="11">
        <v>0</v>
      </c>
      <c r="G75" s="12">
        <v>15</v>
      </c>
      <c r="H75" s="13">
        <v>0</v>
      </c>
      <c r="I75" s="13">
        <v>15</v>
      </c>
      <c r="J75" s="14">
        <v>99.993683279641218</v>
      </c>
      <c r="K75" s="13">
        <v>20</v>
      </c>
      <c r="L75" s="14">
        <v>72.220687280121354</v>
      </c>
      <c r="M75" s="13">
        <v>20</v>
      </c>
      <c r="N75" s="13">
        <v>0</v>
      </c>
      <c r="O75" s="13">
        <v>0</v>
      </c>
      <c r="P75" s="13">
        <v>15</v>
      </c>
      <c r="Q75" s="13">
        <v>0</v>
      </c>
      <c r="R75" s="13">
        <v>5</v>
      </c>
      <c r="S75" s="15">
        <f>'8.8.9ДтКт'!J68</f>
        <v>0</v>
      </c>
      <c r="T75" s="13">
        <v>0</v>
      </c>
      <c r="U75" s="15">
        <v>0</v>
      </c>
      <c r="V75" s="13">
        <v>0</v>
      </c>
      <c r="W75" s="16">
        <v>0</v>
      </c>
      <c r="X75" s="17">
        <v>0</v>
      </c>
      <c r="Y75" s="18">
        <f t="shared" si="0"/>
        <v>105</v>
      </c>
      <c r="Z75" s="14">
        <f t="shared" si="2"/>
        <v>1.64</v>
      </c>
      <c r="AA75" s="19" t="s">
        <v>29</v>
      </c>
    </row>
    <row r="76" spans="2:27" x14ac:dyDescent="0.25">
      <c r="B76" s="9">
        <v>63</v>
      </c>
      <c r="C76" s="10" t="s">
        <v>628</v>
      </c>
      <c r="D76" s="11">
        <v>1</v>
      </c>
      <c r="E76" s="12">
        <v>15</v>
      </c>
      <c r="F76" s="11">
        <v>0</v>
      </c>
      <c r="G76" s="12">
        <v>15</v>
      </c>
      <c r="H76" s="13">
        <v>0</v>
      </c>
      <c r="I76" s="13">
        <v>15</v>
      </c>
      <c r="J76" s="161">
        <v>77.37</v>
      </c>
      <c r="K76" s="161">
        <v>-5</v>
      </c>
      <c r="L76" s="161">
        <v>54.84</v>
      </c>
      <c r="M76" s="13">
        <v>0</v>
      </c>
      <c r="N76" s="13">
        <v>1</v>
      </c>
      <c r="O76" s="13">
        <v>1</v>
      </c>
      <c r="P76" s="13">
        <v>0</v>
      </c>
      <c r="Q76" s="13">
        <v>0</v>
      </c>
      <c r="R76" s="13">
        <v>5</v>
      </c>
      <c r="S76" s="15">
        <f>'8.8.9ДтКт'!J69</f>
        <v>8.7125320111989951E-3</v>
      </c>
      <c r="T76" s="13">
        <v>0</v>
      </c>
      <c r="U76" s="15">
        <v>0</v>
      </c>
      <c r="V76" s="13">
        <v>0</v>
      </c>
      <c r="W76" s="16">
        <v>0</v>
      </c>
      <c r="X76" s="17">
        <v>0</v>
      </c>
      <c r="Y76" s="18">
        <f t="shared" si="0"/>
        <v>45</v>
      </c>
      <c r="Z76" s="14" t="s">
        <v>513</v>
      </c>
      <c r="AA76" s="19" t="s">
        <v>513</v>
      </c>
    </row>
    <row r="77" spans="2:27" ht="22.5" x14ac:dyDescent="0.25">
      <c r="B77" s="9">
        <v>64</v>
      </c>
      <c r="C77" s="10" t="s">
        <v>629</v>
      </c>
      <c r="D77" s="11">
        <v>2</v>
      </c>
      <c r="E77" s="12">
        <v>15</v>
      </c>
      <c r="F77" s="11">
        <v>0</v>
      </c>
      <c r="G77" s="12">
        <v>15</v>
      </c>
      <c r="H77" s="13">
        <v>0</v>
      </c>
      <c r="I77" s="13">
        <v>15</v>
      </c>
      <c r="J77" s="14">
        <v>97.174341193948649</v>
      </c>
      <c r="K77" s="13">
        <v>20</v>
      </c>
      <c r="L77" s="14">
        <v>67.538581545337479</v>
      </c>
      <c r="M77" s="13">
        <v>20</v>
      </c>
      <c r="N77" s="13">
        <v>0</v>
      </c>
      <c r="O77" s="13">
        <v>0</v>
      </c>
      <c r="P77" s="13">
        <v>15</v>
      </c>
      <c r="Q77" s="13">
        <v>0</v>
      </c>
      <c r="R77" s="13">
        <v>5</v>
      </c>
      <c r="S77" s="15">
        <f>'8.8.9ДтКт'!J70</f>
        <v>0</v>
      </c>
      <c r="T77" s="13">
        <v>0</v>
      </c>
      <c r="U77" s="15">
        <v>1.7348793596491271E-2</v>
      </c>
      <c r="V77" s="13">
        <v>0</v>
      </c>
      <c r="W77" s="16">
        <v>0</v>
      </c>
      <c r="X77" s="17">
        <v>0</v>
      </c>
      <c r="Y77" s="18">
        <f>SUM(E77+G77+I77+K77+M77+P77+R77-T77-V77-X77)</f>
        <v>105</v>
      </c>
      <c r="Z77" s="14">
        <f t="shared" si="2"/>
        <v>1.64</v>
      </c>
      <c r="AA77" s="19" t="s">
        <v>29</v>
      </c>
    </row>
    <row r="78" spans="2:27" x14ac:dyDescent="0.25">
      <c r="B78" s="150" t="s">
        <v>564</v>
      </c>
      <c r="I78" s="162"/>
      <c r="J78" s="96"/>
      <c r="K78" s="20"/>
      <c r="L78" s="96"/>
    </row>
    <row r="79" spans="2:27" x14ac:dyDescent="0.25">
      <c r="I79" s="162"/>
      <c r="J79" s="96"/>
      <c r="K79" s="20"/>
      <c r="L79" s="96"/>
    </row>
    <row r="80" spans="2:27" ht="15.75" x14ac:dyDescent="0.25">
      <c r="D80" s="163" t="s">
        <v>114</v>
      </c>
      <c r="E80" s="163"/>
      <c r="F80" s="163"/>
      <c r="G80" s="163"/>
      <c r="H80" s="163"/>
      <c r="I80" s="164"/>
      <c r="J80" s="165"/>
      <c r="K80" s="166"/>
      <c r="L80" s="165"/>
      <c r="M80" s="163" t="s">
        <v>115</v>
      </c>
      <c r="N80" s="163"/>
    </row>
    <row r="81" spans="4:14" ht="15.75" x14ac:dyDescent="0.25"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</row>
  </sheetData>
  <autoFilter ref="B10:AA78"/>
  <mergeCells count="16">
    <mergeCell ref="AA10:AA12"/>
    <mergeCell ref="D11:E11"/>
    <mergeCell ref="F11:G11"/>
    <mergeCell ref="H11:I11"/>
    <mergeCell ref="J11:K11"/>
    <mergeCell ref="L11:M11"/>
    <mergeCell ref="N11:P11"/>
    <mergeCell ref="Q11:R11"/>
    <mergeCell ref="S11:T11"/>
    <mergeCell ref="U11:V11"/>
    <mergeCell ref="W11:X11"/>
    <mergeCell ref="C2:E5"/>
    <mergeCell ref="G6:X8"/>
    <mergeCell ref="B10:B12"/>
    <mergeCell ref="C10:C12"/>
    <mergeCell ref="Z10:Z12"/>
  </mergeCells>
  <pageMargins left="0.25" right="0.25" top="0.75" bottom="0.75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R66"/>
  <sheetViews>
    <sheetView zoomScale="130" zoomScaleNormal="130" workbookViewId="0">
      <selection activeCell="B2" sqref="B2:C66"/>
    </sheetView>
  </sheetViews>
  <sheetFormatPr defaultRowHeight="15" x14ac:dyDescent="0.25"/>
  <cols>
    <col min="1" max="1" width="2.7109375" customWidth="1"/>
    <col min="2" max="2" width="39.140625" customWidth="1"/>
    <col min="3" max="3" width="14.28515625" customWidth="1"/>
    <col min="4" max="4" width="15.7109375" customWidth="1"/>
    <col min="5" max="5" width="17.5703125" customWidth="1"/>
    <col min="6" max="6" width="14.7109375" customWidth="1"/>
    <col min="9" max="9" width="13.5703125" customWidth="1"/>
    <col min="10" max="10" width="14.28515625" customWidth="1"/>
    <col min="11" max="11" width="11.5703125" customWidth="1"/>
  </cols>
  <sheetData>
    <row r="3" spans="2:18" ht="21.75" x14ac:dyDescent="0.25">
      <c r="B3" s="10" t="s">
        <v>28</v>
      </c>
      <c r="C3" s="107"/>
      <c r="D3" s="107"/>
      <c r="E3" s="108"/>
      <c r="F3" s="1"/>
      <c r="G3" s="105"/>
      <c r="H3" s="14"/>
      <c r="I3" s="103"/>
      <c r="J3" s="14"/>
      <c r="K3" s="13"/>
      <c r="L3" s="13"/>
      <c r="M3" s="13"/>
      <c r="N3" s="13"/>
      <c r="O3" s="13"/>
      <c r="P3" s="33"/>
      <c r="Q3" s="15"/>
      <c r="R3" s="13"/>
    </row>
    <row r="4" spans="2:18" ht="22.5" thickBot="1" x14ac:dyDescent="0.3">
      <c r="B4" s="10" t="s">
        <v>30</v>
      </c>
      <c r="C4" s="112" t="s">
        <v>550</v>
      </c>
      <c r="D4" s="107"/>
      <c r="E4" s="108"/>
      <c r="F4" s="1"/>
      <c r="G4" s="105"/>
      <c r="H4" s="14"/>
      <c r="I4" s="103"/>
      <c r="J4" s="14"/>
      <c r="K4" s="13"/>
      <c r="L4" s="13"/>
      <c r="M4" s="13"/>
      <c r="N4" s="13"/>
      <c r="O4" s="13"/>
      <c r="P4" s="33"/>
      <c r="Q4" s="15"/>
      <c r="R4" s="13"/>
    </row>
    <row r="5" spans="2:18" ht="33" hidden="1" thickBot="1" x14ac:dyDescent="0.3">
      <c r="B5" s="10" t="s">
        <v>32</v>
      </c>
      <c r="C5" s="107"/>
      <c r="D5" s="107"/>
      <c r="E5" s="108"/>
      <c r="F5" s="106"/>
      <c r="G5" s="105"/>
      <c r="H5" s="14"/>
      <c r="I5" s="103"/>
      <c r="J5" s="14"/>
      <c r="K5" s="13"/>
      <c r="L5" s="13"/>
      <c r="M5" s="13"/>
      <c r="N5" s="13"/>
      <c r="O5" s="13"/>
      <c r="P5" s="33"/>
      <c r="Q5" s="15"/>
      <c r="R5" s="13"/>
    </row>
    <row r="6" spans="2:18" ht="22.5" thickBot="1" x14ac:dyDescent="0.3">
      <c r="B6" s="10" t="s">
        <v>33</v>
      </c>
      <c r="C6" s="112" t="s">
        <v>556</v>
      </c>
      <c r="D6" s="107"/>
      <c r="E6" s="109"/>
      <c r="F6" s="106"/>
      <c r="G6" s="105"/>
      <c r="H6" s="14"/>
      <c r="I6" s="103"/>
      <c r="J6" s="14"/>
      <c r="K6" s="13"/>
      <c r="L6" s="13"/>
      <c r="M6" s="13"/>
      <c r="N6" s="13"/>
      <c r="O6" s="13"/>
      <c r="P6" s="33"/>
      <c r="Q6" s="15"/>
      <c r="R6" s="13"/>
    </row>
    <row r="7" spans="2:18" ht="21.75" hidden="1" x14ac:dyDescent="0.25">
      <c r="B7" s="10" t="s">
        <v>34</v>
      </c>
      <c r="C7" s="107"/>
      <c r="D7" s="107"/>
      <c r="E7" s="108"/>
      <c r="F7" s="1"/>
      <c r="G7" s="105"/>
      <c r="H7" s="14"/>
      <c r="I7" s="103"/>
      <c r="J7" s="14"/>
      <c r="K7" s="13"/>
      <c r="L7" s="13"/>
      <c r="M7" s="13"/>
      <c r="N7" s="13"/>
      <c r="O7" s="13"/>
      <c r="P7" s="33"/>
      <c r="Q7" s="15"/>
      <c r="R7" s="13"/>
    </row>
    <row r="8" spans="2:18" ht="21.75" hidden="1" x14ac:dyDescent="0.25">
      <c r="B8" s="10" t="s">
        <v>35</v>
      </c>
      <c r="C8" s="107"/>
      <c r="D8" s="107"/>
      <c r="E8" s="108"/>
      <c r="F8" s="1"/>
      <c r="G8" s="105"/>
      <c r="H8" s="14"/>
      <c r="I8" s="103"/>
      <c r="J8" s="14"/>
      <c r="K8" s="13"/>
      <c r="L8" s="13"/>
      <c r="M8" s="13"/>
      <c r="N8" s="13"/>
      <c r="O8" s="13"/>
      <c r="P8" s="33"/>
      <c r="Q8" s="15"/>
      <c r="R8" s="13"/>
    </row>
    <row r="9" spans="2:18" ht="21.75" hidden="1" x14ac:dyDescent="0.25">
      <c r="B9" s="10" t="s">
        <v>36</v>
      </c>
      <c r="C9" s="107"/>
      <c r="D9" s="107"/>
      <c r="E9" s="108"/>
      <c r="F9" s="1"/>
      <c r="G9" s="105"/>
      <c r="H9" s="14"/>
      <c r="I9" s="103"/>
      <c r="J9" s="14"/>
      <c r="K9" s="13"/>
      <c r="L9" s="13"/>
      <c r="M9" s="13"/>
      <c r="N9" s="13"/>
      <c r="O9" s="13"/>
      <c r="P9" s="33"/>
      <c r="Q9" s="15"/>
      <c r="R9" s="13"/>
    </row>
    <row r="10" spans="2:18" ht="33" thickBot="1" x14ac:dyDescent="0.3">
      <c r="B10" s="10" t="s">
        <v>38</v>
      </c>
      <c r="C10" s="112" t="s">
        <v>556</v>
      </c>
      <c r="D10" s="107"/>
      <c r="E10" s="108"/>
      <c r="F10" s="1"/>
      <c r="G10" s="105"/>
      <c r="H10" s="14"/>
      <c r="I10" s="103"/>
      <c r="J10" s="14"/>
      <c r="K10" s="13"/>
      <c r="L10" s="13"/>
      <c r="M10" s="13"/>
      <c r="N10" s="13"/>
      <c r="O10" s="13"/>
      <c r="P10" s="85"/>
      <c r="Q10" s="15"/>
      <c r="R10" s="13"/>
    </row>
    <row r="11" spans="2:18" ht="22.5" thickBot="1" x14ac:dyDescent="0.3">
      <c r="B11" s="10" t="s">
        <v>39</v>
      </c>
      <c r="C11" s="112" t="s">
        <v>549</v>
      </c>
      <c r="D11" s="107"/>
      <c r="E11" s="108"/>
      <c r="F11" s="106"/>
      <c r="G11" s="105"/>
      <c r="H11" s="14"/>
      <c r="I11" s="103"/>
      <c r="J11" s="14"/>
      <c r="K11" s="13"/>
      <c r="L11" s="13"/>
      <c r="M11" s="13"/>
      <c r="N11" s="13"/>
      <c r="O11" s="13"/>
      <c r="P11" s="33"/>
      <c r="Q11" s="15"/>
      <c r="R11" s="13"/>
    </row>
    <row r="12" spans="2:18" ht="21.75" x14ac:dyDescent="0.25">
      <c r="B12" s="10" t="s">
        <v>40</v>
      </c>
      <c r="C12" s="112" t="s">
        <v>559</v>
      </c>
      <c r="D12" s="107"/>
      <c r="E12" s="108" t="s">
        <v>556</v>
      </c>
      <c r="F12" s="1"/>
      <c r="G12" s="105"/>
      <c r="H12" s="14"/>
      <c r="I12" s="103"/>
      <c r="J12" s="14"/>
      <c r="K12" s="13"/>
      <c r="L12" s="13"/>
      <c r="M12" s="13"/>
      <c r="N12" s="13"/>
      <c r="O12" s="13"/>
      <c r="P12" s="33"/>
      <c r="Q12" s="15"/>
      <c r="R12" s="13"/>
    </row>
    <row r="13" spans="2:18" ht="21" x14ac:dyDescent="0.25">
      <c r="B13" s="10" t="s">
        <v>41</v>
      </c>
      <c r="C13" s="112" t="s">
        <v>557</v>
      </c>
      <c r="D13" s="112"/>
      <c r="E13" s="108"/>
      <c r="F13" s="1"/>
      <c r="G13" s="105"/>
      <c r="H13" s="14"/>
      <c r="I13" s="103"/>
      <c r="J13" s="14"/>
      <c r="K13" s="13"/>
      <c r="L13" s="13"/>
      <c r="M13" s="13"/>
      <c r="N13" s="13"/>
      <c r="O13" s="13"/>
      <c r="P13" s="33"/>
      <c r="Q13" s="15"/>
      <c r="R13" s="13"/>
    </row>
    <row r="14" spans="2:18" ht="21.75" hidden="1" x14ac:dyDescent="0.25">
      <c r="B14" s="10" t="s">
        <v>42</v>
      </c>
      <c r="C14" s="107"/>
      <c r="D14" s="107"/>
      <c r="E14" s="108"/>
      <c r="F14" s="1"/>
      <c r="G14" s="105"/>
      <c r="H14" s="14"/>
      <c r="I14" s="103"/>
      <c r="J14" s="14"/>
      <c r="K14" s="13"/>
      <c r="L14" s="13"/>
      <c r="M14" s="13"/>
      <c r="N14" s="13"/>
      <c r="O14" s="13"/>
      <c r="P14" s="33"/>
      <c r="Q14" s="15"/>
      <c r="R14" s="13"/>
    </row>
    <row r="15" spans="2:18" ht="21.75" hidden="1" thickBot="1" x14ac:dyDescent="0.3">
      <c r="B15" s="10" t="s">
        <v>43</v>
      </c>
      <c r="C15" s="107"/>
      <c r="D15" s="107"/>
      <c r="E15" s="108"/>
      <c r="F15" s="106"/>
      <c r="G15" s="105"/>
      <c r="H15" s="14"/>
      <c r="I15" s="103"/>
      <c r="J15" s="14"/>
      <c r="K15" s="13"/>
      <c r="L15" s="20"/>
      <c r="M15" s="13"/>
      <c r="N15" s="13"/>
      <c r="O15" s="13"/>
      <c r="P15" s="33"/>
      <c r="Q15" s="15"/>
      <c r="R15" s="13"/>
    </row>
    <row r="16" spans="2:18" ht="21.75" hidden="1" x14ac:dyDescent="0.25">
      <c r="B16" s="24" t="s">
        <v>99</v>
      </c>
      <c r="C16" s="107"/>
      <c r="D16" s="107"/>
      <c r="E16" s="108" t="s">
        <v>556</v>
      </c>
      <c r="F16" s="1"/>
      <c r="G16" s="105"/>
      <c r="H16" s="14"/>
      <c r="I16" s="103"/>
      <c r="J16" s="25"/>
      <c r="K16" s="26"/>
      <c r="L16" s="13"/>
      <c r="M16" s="13"/>
      <c r="N16" s="13"/>
      <c r="O16" s="13"/>
      <c r="P16" s="33"/>
      <c r="Q16" s="15"/>
      <c r="R16" s="13"/>
    </row>
    <row r="17" spans="2:18" ht="21.75" hidden="1" x14ac:dyDescent="0.25">
      <c r="B17" s="22" t="s">
        <v>45</v>
      </c>
      <c r="C17" s="107"/>
      <c r="D17" s="107"/>
      <c r="E17" s="108"/>
      <c r="F17" s="1"/>
      <c r="G17" s="105"/>
      <c r="H17" s="14"/>
      <c r="I17" s="103"/>
      <c r="J17" s="14"/>
      <c r="K17" s="13"/>
      <c r="L17" s="13"/>
      <c r="M17" s="13"/>
      <c r="N17" s="13"/>
      <c r="O17" s="13"/>
      <c r="P17" s="33"/>
      <c r="Q17" s="15"/>
      <c r="R17" s="13"/>
    </row>
    <row r="18" spans="2:18" ht="22.5" thickBot="1" x14ac:dyDescent="0.3">
      <c r="B18" s="10" t="s">
        <v>46</v>
      </c>
      <c r="C18" s="107">
        <v>853</v>
      </c>
      <c r="D18" s="112"/>
      <c r="E18" s="108" t="s">
        <v>563</v>
      </c>
      <c r="F18" s="1"/>
      <c r="G18" s="105"/>
      <c r="H18" s="14"/>
      <c r="I18" s="103"/>
      <c r="J18" s="14"/>
      <c r="K18" s="13"/>
      <c r="L18" s="13"/>
      <c r="M18" s="13"/>
      <c r="N18" s="13"/>
      <c r="O18" s="13"/>
      <c r="P18" s="33"/>
      <c r="Q18" s="15"/>
      <c r="R18" s="13"/>
    </row>
    <row r="19" spans="2:18" ht="22.5" hidden="1" thickBot="1" x14ac:dyDescent="0.3">
      <c r="B19" s="10" t="s">
        <v>47</v>
      </c>
      <c r="C19" s="107"/>
      <c r="D19" s="107"/>
      <c r="E19" s="108"/>
      <c r="F19" s="1"/>
      <c r="G19" s="105"/>
      <c r="H19" s="14"/>
      <c r="I19" s="103"/>
      <c r="J19" s="14"/>
      <c r="K19" s="13"/>
      <c r="L19" s="13"/>
      <c r="M19" s="13"/>
      <c r="N19" s="13"/>
      <c r="O19" s="13"/>
      <c r="P19" s="33"/>
      <c r="Q19" s="15"/>
      <c r="R19" s="13"/>
    </row>
    <row r="20" spans="2:18" ht="22.5" thickBot="1" x14ac:dyDescent="0.3">
      <c r="B20" s="10" t="s">
        <v>48</v>
      </c>
      <c r="C20" s="112" t="s">
        <v>560</v>
      </c>
      <c r="D20" s="107"/>
      <c r="E20" s="108"/>
      <c r="F20" s="106"/>
      <c r="G20" s="105"/>
      <c r="H20" s="14"/>
      <c r="I20" s="103"/>
      <c r="J20" s="14"/>
      <c r="K20" s="13"/>
      <c r="L20" s="13"/>
      <c r="M20" s="13"/>
      <c r="N20" s="13"/>
      <c r="O20" s="13"/>
      <c r="P20" s="33"/>
      <c r="Q20" s="15"/>
      <c r="R20" s="13"/>
    </row>
    <row r="21" spans="2:18" ht="21.75" hidden="1" x14ac:dyDescent="0.25">
      <c r="B21" s="10" t="s">
        <v>49</v>
      </c>
      <c r="C21" s="107"/>
      <c r="D21" s="107"/>
      <c r="E21" s="108"/>
      <c r="F21" s="1"/>
      <c r="G21" s="105"/>
      <c r="H21" s="14"/>
      <c r="I21" s="103"/>
      <c r="J21" s="14"/>
      <c r="K21" s="13"/>
      <c r="L21" s="13"/>
      <c r="M21" s="13"/>
      <c r="N21" s="13"/>
      <c r="O21" s="13"/>
      <c r="P21" s="33"/>
      <c r="Q21" s="15"/>
      <c r="R21" s="13"/>
    </row>
    <row r="22" spans="2:18" ht="21.75" hidden="1" x14ac:dyDescent="0.25">
      <c r="B22" s="10" t="s">
        <v>50</v>
      </c>
      <c r="C22" s="107"/>
      <c r="D22" s="107"/>
      <c r="E22" s="109"/>
      <c r="F22" s="105"/>
      <c r="G22" s="105"/>
      <c r="H22" s="14"/>
      <c r="I22" s="103"/>
      <c r="J22" s="14"/>
      <c r="K22" s="13"/>
      <c r="L22" s="13"/>
      <c r="M22" s="13"/>
      <c r="N22" s="13"/>
      <c r="O22" s="13"/>
      <c r="P22" s="33"/>
      <c r="Q22" s="15"/>
      <c r="R22" s="13"/>
    </row>
    <row r="23" spans="2:18" ht="22.5" hidden="1" thickBot="1" x14ac:dyDescent="0.3">
      <c r="B23" s="10" t="s">
        <v>51</v>
      </c>
      <c r="C23" s="107"/>
      <c r="D23" s="107"/>
      <c r="E23" s="110" t="s">
        <v>556</v>
      </c>
      <c r="F23" s="1"/>
      <c r="G23" s="105"/>
      <c r="H23" s="14"/>
      <c r="I23" s="103"/>
      <c r="J23" s="14"/>
      <c r="K23" s="13"/>
      <c r="L23" s="13"/>
      <c r="M23" s="13"/>
      <c r="N23" s="13"/>
      <c r="O23" s="13"/>
      <c r="P23" s="33"/>
      <c r="Q23" s="15"/>
      <c r="R23" s="13"/>
    </row>
    <row r="24" spans="2:18" ht="21.75" hidden="1" x14ac:dyDescent="0.25">
      <c r="B24" s="10" t="s">
        <v>53</v>
      </c>
      <c r="C24" s="107"/>
      <c r="D24" s="107"/>
      <c r="E24" s="108"/>
      <c r="F24" s="1"/>
      <c r="G24" s="105"/>
      <c r="H24" s="14"/>
      <c r="I24" s="103"/>
      <c r="J24" s="14"/>
      <c r="K24" s="13"/>
      <c r="L24" s="13"/>
      <c r="M24" s="13"/>
      <c r="N24" s="13"/>
      <c r="O24" s="13"/>
      <c r="P24" s="33"/>
      <c r="Q24" s="15"/>
      <c r="R24" s="13"/>
    </row>
    <row r="25" spans="2:18" ht="21.75" hidden="1" x14ac:dyDescent="0.25">
      <c r="B25" s="10" t="s">
        <v>54</v>
      </c>
      <c r="C25" s="107"/>
      <c r="D25" s="107"/>
      <c r="E25" s="108"/>
      <c r="F25" s="1"/>
      <c r="G25" s="105"/>
      <c r="H25" s="14"/>
      <c r="I25" s="103"/>
      <c r="J25" s="14"/>
      <c r="K25" s="13"/>
      <c r="L25" s="13"/>
      <c r="M25" s="13"/>
      <c r="N25" s="13"/>
      <c r="O25" s="13"/>
      <c r="P25" s="33"/>
      <c r="Q25" s="15"/>
      <c r="R25" s="13"/>
    </row>
    <row r="26" spans="2:18" ht="21.75" x14ac:dyDescent="0.25">
      <c r="B26" s="10" t="s">
        <v>55</v>
      </c>
      <c r="C26" s="112" t="s">
        <v>555</v>
      </c>
      <c r="D26" s="107"/>
      <c r="E26" s="108"/>
      <c r="F26" s="1"/>
      <c r="G26" s="105"/>
      <c r="H26" s="14"/>
      <c r="I26" s="103"/>
      <c r="J26" s="14"/>
      <c r="K26" s="13"/>
      <c r="L26" s="13"/>
      <c r="M26" s="13"/>
      <c r="N26" s="13"/>
      <c r="O26" s="13"/>
      <c r="P26" s="33"/>
      <c r="Q26" s="15"/>
      <c r="R26" s="13"/>
    </row>
    <row r="27" spans="2:18" ht="32.25" x14ac:dyDescent="0.25">
      <c r="B27" s="10" t="s">
        <v>56</v>
      </c>
      <c r="C27" s="112" t="s">
        <v>559</v>
      </c>
      <c r="D27" s="107"/>
      <c r="E27" s="108"/>
      <c r="F27" s="1"/>
      <c r="G27" s="105"/>
      <c r="H27" s="14"/>
      <c r="I27" s="103"/>
      <c r="J27" s="14"/>
      <c r="K27" s="13"/>
      <c r="L27" s="13"/>
      <c r="M27" s="13"/>
      <c r="N27" s="13"/>
      <c r="O27" s="13"/>
      <c r="P27" s="33"/>
      <c r="Q27" s="15"/>
      <c r="R27" s="13"/>
    </row>
    <row r="28" spans="2:18" ht="21.75" x14ac:dyDescent="0.25">
      <c r="B28" s="10" t="s">
        <v>57</v>
      </c>
      <c r="C28" s="112" t="s">
        <v>550</v>
      </c>
      <c r="D28" s="107"/>
      <c r="E28" s="108" t="s">
        <v>563</v>
      </c>
      <c r="F28" s="1"/>
      <c r="G28" s="105"/>
      <c r="H28" s="14"/>
      <c r="I28" s="103"/>
      <c r="J28" s="14"/>
      <c r="K28" s="13"/>
      <c r="L28" s="13"/>
      <c r="M28" s="13"/>
      <c r="N28" s="13"/>
      <c r="O28" s="13"/>
      <c r="P28" s="33"/>
      <c r="Q28" s="15"/>
      <c r="R28" s="13"/>
    </row>
    <row r="29" spans="2:18" ht="21.75" hidden="1" x14ac:dyDescent="0.25">
      <c r="B29" s="10" t="s">
        <v>58</v>
      </c>
      <c r="C29" s="107"/>
      <c r="D29" s="107"/>
      <c r="E29" s="108" t="s">
        <v>556</v>
      </c>
      <c r="F29" s="1"/>
      <c r="G29" s="105"/>
      <c r="H29" s="14"/>
      <c r="I29" s="103"/>
      <c r="J29" s="14"/>
      <c r="K29" s="13"/>
      <c r="L29" s="13"/>
      <c r="M29" s="13"/>
      <c r="N29" s="13"/>
      <c r="O29" s="13"/>
      <c r="P29" s="33"/>
      <c r="Q29" s="15"/>
      <c r="R29" s="13"/>
    </row>
    <row r="30" spans="2:18" ht="21.75" hidden="1" x14ac:dyDescent="0.25">
      <c r="B30" s="27" t="s">
        <v>100</v>
      </c>
      <c r="C30" s="107"/>
      <c r="D30" s="107"/>
      <c r="E30" s="108"/>
      <c r="F30" s="1"/>
      <c r="G30" s="105"/>
      <c r="H30" s="14"/>
      <c r="I30" s="103"/>
      <c r="J30" s="25"/>
      <c r="K30" s="26"/>
      <c r="L30" s="13"/>
      <c r="M30" s="13"/>
      <c r="N30" s="13"/>
      <c r="O30" s="13"/>
      <c r="P30" s="33"/>
      <c r="Q30" s="15"/>
      <c r="R30" s="13"/>
    </row>
    <row r="31" spans="2:18" ht="21.75" hidden="1" x14ac:dyDescent="0.25">
      <c r="B31" s="10" t="s">
        <v>60</v>
      </c>
      <c r="C31" s="107"/>
      <c r="D31" s="107"/>
      <c r="E31" s="108"/>
      <c r="F31" s="1"/>
      <c r="G31" s="105"/>
      <c r="H31" s="14"/>
      <c r="I31" s="103"/>
      <c r="J31" s="14"/>
      <c r="K31" s="13"/>
      <c r="L31" s="13"/>
      <c r="M31" s="13"/>
      <c r="N31" s="13"/>
      <c r="O31" s="13"/>
      <c r="P31" s="33"/>
      <c r="Q31" s="15"/>
      <c r="R31" s="13"/>
    </row>
    <row r="32" spans="2:18" ht="22.5" thickBot="1" x14ac:dyDescent="0.3">
      <c r="B32" s="10" t="s">
        <v>61</v>
      </c>
      <c r="C32" s="112" t="s">
        <v>562</v>
      </c>
      <c r="D32" s="107"/>
      <c r="E32" s="108"/>
      <c r="F32" s="1"/>
      <c r="G32" s="105"/>
      <c r="H32" s="14"/>
      <c r="I32" s="103"/>
      <c r="J32" s="14"/>
      <c r="K32" s="13"/>
      <c r="L32" s="13"/>
      <c r="M32" s="13"/>
      <c r="N32" s="13"/>
      <c r="O32" s="13"/>
      <c r="P32" s="33"/>
      <c r="Q32" s="15"/>
      <c r="R32" s="13"/>
    </row>
    <row r="33" spans="2:18" ht="22.5" thickBot="1" x14ac:dyDescent="0.3">
      <c r="B33" s="10" t="s">
        <v>62</v>
      </c>
      <c r="C33" s="112" t="s">
        <v>549</v>
      </c>
      <c r="D33" s="107"/>
      <c r="E33" s="108"/>
      <c r="F33" s="106"/>
      <c r="G33" s="105"/>
      <c r="H33" s="14"/>
      <c r="I33" s="103"/>
      <c r="J33" s="14"/>
      <c r="K33" s="13"/>
      <c r="L33" s="13"/>
      <c r="M33" s="13"/>
      <c r="N33" s="13"/>
      <c r="O33" s="13"/>
      <c r="P33" s="33"/>
      <c r="Q33" s="15"/>
      <c r="R33" s="13"/>
    </row>
    <row r="34" spans="2:18" ht="21.75" hidden="1" x14ac:dyDescent="0.25">
      <c r="B34" s="10" t="s">
        <v>63</v>
      </c>
      <c r="C34" s="107"/>
      <c r="D34" s="107"/>
      <c r="E34" s="108"/>
      <c r="F34" s="1"/>
      <c r="G34" s="105"/>
      <c r="H34" s="14"/>
      <c r="I34" s="103"/>
      <c r="J34" s="25"/>
      <c r="K34" s="13"/>
      <c r="L34" s="13"/>
      <c r="M34" s="13"/>
      <c r="N34" s="13"/>
      <c r="O34" s="13"/>
      <c r="P34" s="33"/>
      <c r="Q34" s="15"/>
      <c r="R34" s="13"/>
    </row>
    <row r="35" spans="2:18" ht="21.75" hidden="1" x14ac:dyDescent="0.25">
      <c r="B35" s="30" t="s">
        <v>106</v>
      </c>
      <c r="C35" s="107"/>
      <c r="D35" s="107"/>
      <c r="E35" s="111"/>
      <c r="F35" s="26"/>
      <c r="G35" s="105"/>
      <c r="H35" s="14"/>
      <c r="I35" s="103"/>
      <c r="J35" s="25"/>
      <c r="K35" s="26"/>
      <c r="L35" s="26"/>
      <c r="M35" s="26"/>
      <c r="N35" s="26"/>
      <c r="O35" s="26"/>
      <c r="P35" s="33"/>
      <c r="Q35" s="31"/>
      <c r="R35" s="26"/>
    </row>
    <row r="36" spans="2:18" ht="21.75" x14ac:dyDescent="0.25">
      <c r="B36" s="10" t="s">
        <v>65</v>
      </c>
      <c r="C36" s="112" t="s">
        <v>549</v>
      </c>
      <c r="D36" s="107"/>
      <c r="E36" s="108"/>
      <c r="F36" s="1"/>
      <c r="G36" s="105"/>
      <c r="H36" s="14"/>
      <c r="I36" s="103"/>
      <c r="J36" s="14"/>
      <c r="K36" s="13"/>
      <c r="L36" s="20"/>
      <c r="M36" s="13"/>
      <c r="N36" s="13"/>
      <c r="O36" s="13"/>
      <c r="P36" s="33"/>
      <c r="Q36" s="15"/>
      <c r="R36" s="13"/>
    </row>
    <row r="37" spans="2:18" ht="22.5" thickBot="1" x14ac:dyDescent="0.3">
      <c r="B37" s="10" t="s">
        <v>66</v>
      </c>
      <c r="C37" s="112" t="s">
        <v>550</v>
      </c>
      <c r="D37" s="107"/>
      <c r="E37" s="108"/>
      <c r="F37" s="1"/>
      <c r="G37" s="105"/>
      <c r="H37" s="14"/>
      <c r="I37" s="103"/>
      <c r="J37" s="14"/>
      <c r="K37" s="13"/>
      <c r="L37" s="13"/>
      <c r="M37" s="13"/>
      <c r="N37" s="13"/>
      <c r="O37" s="13"/>
      <c r="P37" s="33"/>
      <c r="Q37" s="15"/>
      <c r="R37" s="13"/>
    </row>
    <row r="38" spans="2:18" ht="22.5" hidden="1" thickBot="1" x14ac:dyDescent="0.3">
      <c r="B38" s="23" t="s">
        <v>67</v>
      </c>
      <c r="C38" s="107"/>
      <c r="D38" s="107"/>
      <c r="E38" s="108"/>
      <c r="F38" s="1"/>
      <c r="G38" s="105"/>
      <c r="H38" s="14"/>
      <c r="I38" s="103"/>
      <c r="J38" s="14"/>
      <c r="K38" s="13"/>
      <c r="L38" s="13"/>
      <c r="M38" s="13"/>
      <c r="N38" s="13"/>
      <c r="O38" s="13"/>
      <c r="P38" s="33"/>
      <c r="Q38" s="15"/>
      <c r="R38" s="13"/>
    </row>
    <row r="39" spans="2:18" ht="22.5" thickBot="1" x14ac:dyDescent="0.3">
      <c r="B39" s="10" t="s">
        <v>68</v>
      </c>
      <c r="C39" s="112" t="s">
        <v>549</v>
      </c>
      <c r="D39" s="112" t="s">
        <v>563</v>
      </c>
      <c r="E39" s="108" t="s">
        <v>556</v>
      </c>
      <c r="F39" s="106"/>
      <c r="G39" s="105"/>
      <c r="H39" s="14"/>
      <c r="I39" s="103"/>
      <c r="J39" s="14"/>
      <c r="K39" s="13"/>
      <c r="L39" s="13"/>
      <c r="M39" s="13"/>
      <c r="N39" s="13"/>
      <c r="O39" s="13"/>
      <c r="P39" s="33"/>
      <c r="Q39" s="15"/>
      <c r="R39" s="13"/>
    </row>
    <row r="40" spans="2:18" ht="22.5" hidden="1" thickBot="1" x14ac:dyDescent="0.3">
      <c r="B40" s="10" t="s">
        <v>69</v>
      </c>
      <c r="C40" s="107"/>
      <c r="D40" s="107"/>
      <c r="E40" s="108" t="s">
        <v>563</v>
      </c>
      <c r="F40" s="106"/>
      <c r="G40" s="105"/>
      <c r="H40" s="14"/>
      <c r="I40" s="103"/>
      <c r="J40" s="14"/>
      <c r="K40" s="13"/>
      <c r="L40" s="13"/>
      <c r="M40" s="13"/>
      <c r="N40" s="13"/>
      <c r="O40" s="13"/>
      <c r="P40" s="33"/>
      <c r="Q40" s="15"/>
      <c r="R40" s="13"/>
    </row>
    <row r="41" spans="2:18" ht="32.25" x14ac:dyDescent="0.25">
      <c r="B41" s="10" t="s">
        <v>70</v>
      </c>
      <c r="C41" s="112" t="s">
        <v>549</v>
      </c>
      <c r="D41" s="107"/>
      <c r="E41" s="108"/>
      <c r="F41" s="1"/>
      <c r="G41" s="105"/>
      <c r="H41" s="14"/>
      <c r="I41" s="103"/>
      <c r="J41" s="14"/>
      <c r="K41" s="13"/>
      <c r="L41" s="13"/>
      <c r="M41" s="13"/>
      <c r="N41" s="13"/>
      <c r="O41" s="13"/>
      <c r="P41" s="33"/>
      <c r="Q41" s="15"/>
      <c r="R41" s="13"/>
    </row>
    <row r="42" spans="2:18" ht="21.75" hidden="1" x14ac:dyDescent="0.25">
      <c r="B42" s="10" t="s">
        <v>71</v>
      </c>
      <c r="C42" s="107"/>
      <c r="D42" s="107"/>
      <c r="E42" s="108" t="s">
        <v>563</v>
      </c>
      <c r="F42" s="1"/>
      <c r="G42" s="105"/>
      <c r="H42" s="14"/>
      <c r="I42" s="103"/>
      <c r="J42" s="14"/>
      <c r="K42" s="13"/>
      <c r="L42" s="13"/>
      <c r="M42" s="13"/>
      <c r="N42" s="13"/>
      <c r="O42" s="13"/>
      <c r="P42" s="33"/>
      <c r="Q42" s="15"/>
      <c r="R42" s="13"/>
    </row>
    <row r="43" spans="2:18" ht="21.75" x14ac:dyDescent="0.25">
      <c r="B43" s="10" t="s">
        <v>72</v>
      </c>
      <c r="C43" s="112" t="s">
        <v>549</v>
      </c>
      <c r="D43" s="107"/>
      <c r="E43" s="108"/>
      <c r="F43" s="1"/>
      <c r="G43" s="105"/>
      <c r="H43" s="14"/>
      <c r="I43" s="103"/>
      <c r="J43" s="14"/>
      <c r="K43" s="13"/>
      <c r="L43" s="13"/>
      <c r="M43" s="13"/>
      <c r="N43" s="13"/>
      <c r="O43" s="13"/>
      <c r="P43" s="33"/>
      <c r="Q43" s="15"/>
      <c r="R43" s="13"/>
    </row>
    <row r="44" spans="2:18" ht="21.75" hidden="1" x14ac:dyDescent="0.25">
      <c r="B44" s="10" t="s">
        <v>73</v>
      </c>
      <c r="C44" s="107"/>
      <c r="D44" s="107"/>
      <c r="E44" s="108"/>
      <c r="F44" s="1"/>
      <c r="G44" s="105"/>
      <c r="H44" s="14"/>
      <c r="I44" s="103"/>
      <c r="J44" s="14"/>
      <c r="K44" s="13"/>
      <c r="L44" s="13"/>
      <c r="M44" s="13"/>
      <c r="N44" s="13"/>
      <c r="O44" s="13"/>
      <c r="P44" s="33"/>
      <c r="Q44" s="15"/>
      <c r="R44" s="13"/>
    </row>
    <row r="45" spans="2:18" ht="21.75" x14ac:dyDescent="0.25">
      <c r="B45" s="10" t="s">
        <v>74</v>
      </c>
      <c r="C45" s="112" t="s">
        <v>558</v>
      </c>
      <c r="D45" s="107"/>
      <c r="E45" s="108"/>
      <c r="F45" s="1"/>
      <c r="G45" s="105"/>
      <c r="H45" s="14"/>
      <c r="I45" s="103"/>
      <c r="J45" s="14"/>
      <c r="K45" s="13"/>
      <c r="L45" s="13"/>
      <c r="M45" s="13"/>
      <c r="N45" s="13"/>
      <c r="O45" s="13"/>
      <c r="P45" s="33"/>
      <c r="Q45" s="15"/>
      <c r="R45" s="13"/>
    </row>
    <row r="46" spans="2:18" ht="22.5" hidden="1" thickBot="1" x14ac:dyDescent="0.3">
      <c r="B46" s="22" t="s">
        <v>75</v>
      </c>
      <c r="C46" s="107"/>
      <c r="D46" s="107"/>
      <c r="E46" s="108"/>
      <c r="F46" s="1"/>
      <c r="G46" s="105"/>
      <c r="H46" s="14"/>
      <c r="I46" s="103"/>
      <c r="J46" s="66"/>
      <c r="K46" s="13"/>
      <c r="L46" s="13"/>
      <c r="M46" s="13"/>
      <c r="N46" s="13"/>
      <c r="O46" s="13"/>
      <c r="P46" s="33"/>
      <c r="Q46" s="15"/>
      <c r="R46" s="13"/>
    </row>
    <row r="47" spans="2:18" ht="21.75" hidden="1" x14ac:dyDescent="0.25">
      <c r="B47" s="22" t="s">
        <v>76</v>
      </c>
      <c r="C47" s="107"/>
      <c r="D47" s="107"/>
      <c r="E47" s="108"/>
      <c r="F47" s="1"/>
      <c r="G47" s="105"/>
      <c r="H47" s="14"/>
      <c r="I47" s="103"/>
      <c r="J47" s="14"/>
      <c r="K47" s="13"/>
      <c r="L47" s="13"/>
      <c r="M47" s="13"/>
      <c r="N47" s="13"/>
      <c r="O47" s="13"/>
      <c r="P47" s="33"/>
      <c r="Q47" s="15"/>
      <c r="R47" s="13"/>
    </row>
    <row r="48" spans="2:18" ht="21.75" x14ac:dyDescent="0.25">
      <c r="B48" s="10" t="s">
        <v>77</v>
      </c>
      <c r="C48" s="112" t="s">
        <v>550</v>
      </c>
      <c r="D48" s="107"/>
      <c r="E48" s="108"/>
      <c r="F48" s="1"/>
      <c r="G48" s="105"/>
      <c r="H48" s="14"/>
      <c r="I48" s="103"/>
      <c r="J48" s="14"/>
      <c r="K48" s="13"/>
      <c r="L48" s="13"/>
      <c r="M48" s="13"/>
      <c r="N48" s="13"/>
      <c r="O48" s="13"/>
      <c r="P48" s="33"/>
      <c r="Q48" s="15"/>
      <c r="R48" s="13"/>
    </row>
    <row r="49" spans="2:18" ht="21.75" hidden="1" x14ac:dyDescent="0.25">
      <c r="B49" s="21" t="s">
        <v>78</v>
      </c>
      <c r="C49" s="107"/>
      <c r="D49" s="107"/>
      <c r="E49" s="108"/>
      <c r="F49" s="1"/>
      <c r="G49" s="105"/>
      <c r="H49" s="14"/>
      <c r="I49" s="103"/>
      <c r="J49" s="14"/>
      <c r="K49" s="13"/>
      <c r="L49" s="13"/>
      <c r="M49" s="13"/>
      <c r="N49" s="13"/>
      <c r="O49" s="13"/>
      <c r="P49" s="33"/>
      <c r="Q49" s="15"/>
      <c r="R49" s="13"/>
    </row>
    <row r="50" spans="2:18" ht="21.75" x14ac:dyDescent="0.25">
      <c r="B50" s="10" t="s">
        <v>79</v>
      </c>
      <c r="C50" s="112" t="s">
        <v>550</v>
      </c>
      <c r="D50" s="112" t="s">
        <v>553</v>
      </c>
      <c r="E50" s="108"/>
      <c r="F50" s="1"/>
      <c r="G50" s="105"/>
      <c r="H50" s="14"/>
      <c r="I50" s="103"/>
      <c r="J50" s="14"/>
      <c r="K50" s="13"/>
      <c r="L50" s="13"/>
      <c r="M50" s="13"/>
      <c r="N50" s="13"/>
      <c r="O50" s="13"/>
      <c r="P50" s="33"/>
      <c r="Q50" s="15"/>
      <c r="R50" s="13"/>
    </row>
    <row r="51" spans="2:18" ht="21.75" x14ac:dyDescent="0.25">
      <c r="B51" s="10" t="s">
        <v>80</v>
      </c>
      <c r="C51" s="112" t="s">
        <v>561</v>
      </c>
      <c r="D51" s="107"/>
      <c r="E51" s="108"/>
      <c r="F51" s="1"/>
      <c r="G51" s="105"/>
      <c r="H51" s="14"/>
      <c r="I51" s="103"/>
      <c r="J51" s="14"/>
      <c r="K51" s="13"/>
      <c r="L51" s="13"/>
      <c r="M51" s="13"/>
      <c r="N51" s="13"/>
      <c r="O51" s="13"/>
      <c r="P51" s="33"/>
      <c r="Q51" s="15"/>
      <c r="R51" s="13"/>
    </row>
    <row r="52" spans="2:18" ht="21.75" x14ac:dyDescent="0.25">
      <c r="B52" s="27" t="s">
        <v>101</v>
      </c>
      <c r="C52" s="112" t="s">
        <v>554</v>
      </c>
      <c r="D52" s="107"/>
      <c r="E52" s="108"/>
      <c r="F52" s="1"/>
      <c r="G52" s="105"/>
      <c r="H52" s="14"/>
      <c r="I52" s="103"/>
      <c r="J52" s="25"/>
      <c r="K52" s="13"/>
      <c r="L52" s="13"/>
      <c r="M52" s="13"/>
      <c r="N52" s="13"/>
      <c r="O52" s="13"/>
      <c r="P52" s="33"/>
      <c r="Q52" s="15"/>
      <c r="R52" s="13"/>
    </row>
    <row r="53" spans="2:18" ht="21.75" hidden="1" x14ac:dyDescent="0.25">
      <c r="B53" s="10" t="s">
        <v>82</v>
      </c>
      <c r="C53" s="107"/>
      <c r="D53" s="107"/>
      <c r="E53" s="108"/>
      <c r="F53" s="1"/>
      <c r="G53" s="105"/>
      <c r="H53" s="14"/>
      <c r="I53" s="103"/>
      <c r="J53" s="14"/>
      <c r="K53" s="13"/>
      <c r="L53" s="13"/>
      <c r="M53" s="13"/>
      <c r="N53" s="13"/>
      <c r="O53" s="13"/>
      <c r="P53" s="33"/>
      <c r="Q53" s="15"/>
      <c r="R53" s="13"/>
    </row>
    <row r="54" spans="2:18" ht="21.75" x14ac:dyDescent="0.25">
      <c r="B54" s="10" t="s">
        <v>83</v>
      </c>
      <c r="C54" s="112" t="s">
        <v>549</v>
      </c>
      <c r="D54" s="107"/>
      <c r="E54" s="108"/>
      <c r="F54" s="1"/>
      <c r="G54" s="105"/>
      <c r="H54" s="14"/>
      <c r="I54" s="103"/>
      <c r="J54" s="14"/>
      <c r="K54" s="13"/>
      <c r="L54" s="13"/>
      <c r="M54" s="13"/>
      <c r="N54" s="13"/>
      <c r="O54" s="13"/>
      <c r="P54" s="33"/>
      <c r="Q54" s="15"/>
      <c r="R54" s="13"/>
    </row>
    <row r="55" spans="2:18" ht="21.75" hidden="1" x14ac:dyDescent="0.25">
      <c r="B55" s="10" t="s">
        <v>84</v>
      </c>
      <c r="C55" s="107"/>
      <c r="D55" s="107"/>
      <c r="E55" s="108"/>
      <c r="F55" s="1"/>
      <c r="G55" s="105"/>
      <c r="H55" s="14"/>
      <c r="I55" s="103"/>
      <c r="J55" s="14"/>
      <c r="K55" s="13"/>
      <c r="L55" s="13"/>
      <c r="M55" s="13"/>
      <c r="N55" s="13"/>
      <c r="O55" s="13"/>
      <c r="P55" s="33"/>
      <c r="Q55" s="15"/>
      <c r="R55" s="13"/>
    </row>
    <row r="56" spans="2:18" ht="21.75" x14ac:dyDescent="0.25">
      <c r="B56" s="10" t="s">
        <v>85</v>
      </c>
      <c r="C56" s="112" t="s">
        <v>549</v>
      </c>
      <c r="D56" s="107"/>
      <c r="E56" s="108"/>
      <c r="F56" s="1"/>
      <c r="G56" s="105"/>
      <c r="H56" s="14"/>
      <c r="I56" s="103"/>
      <c r="J56" s="14"/>
      <c r="K56" s="13"/>
      <c r="L56" s="13"/>
      <c r="M56" s="13"/>
      <c r="N56" s="13"/>
      <c r="O56" s="13"/>
      <c r="P56" s="33"/>
      <c r="Q56" s="15"/>
      <c r="R56" s="13"/>
    </row>
    <row r="57" spans="2:18" ht="54" hidden="1" thickBot="1" x14ac:dyDescent="0.3">
      <c r="B57" s="10" t="s">
        <v>86</v>
      </c>
      <c r="C57" s="107"/>
      <c r="D57" s="107"/>
      <c r="E57" s="108"/>
      <c r="F57" s="106"/>
      <c r="G57" s="105"/>
      <c r="H57" s="14"/>
      <c r="I57" s="103"/>
      <c r="J57" s="14"/>
      <c r="K57" s="13"/>
      <c r="L57" s="13"/>
      <c r="M57" s="13"/>
      <c r="N57" s="13"/>
      <c r="O57" s="13"/>
      <c r="P57" s="100"/>
      <c r="Q57" s="15"/>
      <c r="R57" s="13"/>
    </row>
    <row r="58" spans="2:18" ht="21.75" hidden="1" x14ac:dyDescent="0.25">
      <c r="B58" s="10" t="s">
        <v>87</v>
      </c>
      <c r="C58" s="107"/>
      <c r="D58" s="107"/>
      <c r="E58" s="108"/>
      <c r="F58" s="1"/>
      <c r="G58" s="105"/>
      <c r="H58" s="14"/>
      <c r="I58" s="103"/>
      <c r="J58" s="14"/>
      <c r="K58" s="13"/>
      <c r="L58" s="13"/>
      <c r="M58" s="13"/>
      <c r="N58" s="13"/>
      <c r="O58" s="13"/>
      <c r="P58" s="33"/>
      <c r="Q58" s="15"/>
      <c r="R58" s="13"/>
    </row>
    <row r="59" spans="2:18" ht="21.75" hidden="1" x14ac:dyDescent="0.25">
      <c r="B59" s="21" t="s">
        <v>88</v>
      </c>
      <c r="C59" s="107"/>
      <c r="D59" s="107"/>
      <c r="E59" s="108"/>
      <c r="F59" s="1"/>
      <c r="G59" s="105"/>
      <c r="H59" s="14"/>
      <c r="I59" s="103"/>
      <c r="J59" s="14"/>
      <c r="K59" s="13"/>
      <c r="L59" s="13"/>
      <c r="M59" s="13"/>
      <c r="N59" s="13"/>
      <c r="O59" s="13"/>
      <c r="P59" s="33"/>
      <c r="Q59" s="15"/>
      <c r="R59" s="13"/>
    </row>
    <row r="60" spans="2:18" ht="21.75" hidden="1" x14ac:dyDescent="0.25">
      <c r="B60" s="10" t="s">
        <v>89</v>
      </c>
      <c r="C60" s="107"/>
      <c r="D60" s="107"/>
      <c r="E60" s="108"/>
      <c r="F60" s="1"/>
      <c r="G60" s="105"/>
      <c r="H60" s="14"/>
      <c r="I60" s="103"/>
      <c r="J60" s="14"/>
      <c r="K60" s="13"/>
      <c r="L60" s="13"/>
      <c r="M60" s="13"/>
      <c r="N60" s="13"/>
      <c r="O60" s="13"/>
      <c r="P60" s="33"/>
      <c r="Q60" s="15"/>
      <c r="R60" s="13"/>
    </row>
    <row r="61" spans="2:18" ht="43.5" hidden="1" thickBot="1" x14ac:dyDescent="0.3">
      <c r="B61" s="10" t="s">
        <v>90</v>
      </c>
      <c r="C61" s="107"/>
      <c r="D61" s="107"/>
      <c r="E61" s="108" t="s">
        <v>563</v>
      </c>
      <c r="F61" s="106"/>
      <c r="G61" s="105"/>
      <c r="H61" s="14"/>
      <c r="I61" s="103"/>
      <c r="J61" s="14"/>
      <c r="K61" s="13"/>
      <c r="L61" s="13"/>
      <c r="M61" s="13"/>
      <c r="N61" s="13"/>
      <c r="O61" s="13"/>
      <c r="P61" s="33"/>
      <c r="Q61" s="15"/>
      <c r="R61" s="13"/>
    </row>
    <row r="62" spans="2:18" ht="21.75" hidden="1" x14ac:dyDescent="0.25">
      <c r="B62" s="10" t="s">
        <v>91</v>
      </c>
      <c r="C62" s="112"/>
      <c r="D62" s="108"/>
      <c r="E62" s="108"/>
      <c r="F62" s="1"/>
      <c r="G62" s="105"/>
      <c r="H62" s="14"/>
      <c r="I62" s="103"/>
      <c r="J62" s="14"/>
      <c r="K62" s="13"/>
      <c r="L62" s="13"/>
      <c r="M62" s="13"/>
      <c r="N62" s="13"/>
      <c r="O62" s="13"/>
      <c r="P62" s="33"/>
      <c r="Q62" s="15"/>
      <c r="R62" s="13"/>
    </row>
    <row r="63" spans="2:18" ht="21.75" hidden="1" x14ac:dyDescent="0.25">
      <c r="B63" s="10" t="s">
        <v>92</v>
      </c>
      <c r="C63" s="112"/>
      <c r="D63" s="108"/>
      <c r="E63" s="108"/>
      <c r="F63" s="1"/>
      <c r="G63" s="105"/>
      <c r="H63" s="14"/>
      <c r="I63" s="103"/>
      <c r="J63" s="14"/>
      <c r="K63" s="13"/>
      <c r="L63" s="13"/>
      <c r="M63" s="13"/>
      <c r="N63" s="13"/>
      <c r="O63" s="13"/>
      <c r="P63" s="33"/>
      <c r="Q63" s="15"/>
      <c r="R63" s="13"/>
    </row>
    <row r="64" spans="2:18" ht="22.5" thickBot="1" x14ac:dyDescent="0.3">
      <c r="B64" s="10" t="s">
        <v>93</v>
      </c>
      <c r="C64" s="112" t="s">
        <v>550</v>
      </c>
      <c r="D64" s="108" t="s">
        <v>551</v>
      </c>
      <c r="E64" s="108"/>
      <c r="F64" s="1"/>
      <c r="G64" s="105"/>
      <c r="H64" s="14"/>
      <c r="I64" s="103"/>
      <c r="J64" s="14"/>
      <c r="K64" s="13"/>
      <c r="L64" s="13"/>
      <c r="M64" s="13"/>
      <c r="N64" s="13"/>
      <c r="O64" s="13"/>
      <c r="P64" s="33"/>
      <c r="Q64" s="15"/>
      <c r="R64" s="13"/>
    </row>
    <row r="65" spans="2:18" ht="22.5" thickBot="1" x14ac:dyDescent="0.3">
      <c r="B65" s="10" t="s">
        <v>94</v>
      </c>
      <c r="C65" s="112" t="s">
        <v>549</v>
      </c>
      <c r="D65" s="108"/>
      <c r="E65" s="108"/>
      <c r="F65" s="106"/>
      <c r="G65" s="105"/>
      <c r="H65" s="14"/>
      <c r="I65" s="103"/>
      <c r="J65" s="14"/>
      <c r="K65" s="13"/>
      <c r="L65" s="13"/>
      <c r="M65" s="13"/>
      <c r="N65" s="13"/>
      <c r="O65" s="13"/>
      <c r="P65" s="33"/>
      <c r="Q65" s="15"/>
      <c r="R65" s="13"/>
    </row>
    <row r="66" spans="2:18" ht="21.75" x14ac:dyDescent="0.25">
      <c r="B66" s="10" t="s">
        <v>95</v>
      </c>
      <c r="C66" s="112" t="s">
        <v>552</v>
      </c>
      <c r="D66" s="108" t="s">
        <v>563</v>
      </c>
      <c r="E66" s="108" t="s">
        <v>554</v>
      </c>
      <c r="F66" s="1"/>
      <c r="G66" s="105"/>
      <c r="H66" s="14"/>
      <c r="I66" s="103"/>
      <c r="J66" s="14"/>
      <c r="K66" s="13"/>
      <c r="L66" s="13"/>
      <c r="M66" s="13"/>
      <c r="N66" s="13"/>
      <c r="O66" s="13"/>
      <c r="P66" s="33"/>
      <c r="Q66" s="15"/>
      <c r="R66" s="13"/>
    </row>
  </sheetData>
  <autoFilter ref="B3:E66">
    <filterColumn colId="1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93"/>
  <sheetViews>
    <sheetView workbookViewId="0">
      <selection activeCell="A5" sqref="A5:L5"/>
    </sheetView>
  </sheetViews>
  <sheetFormatPr defaultRowHeight="15" x14ac:dyDescent="0.25"/>
  <cols>
    <col min="1" max="1" width="35.5703125" customWidth="1"/>
    <col min="2" max="2" width="14.28515625" hidden="1" customWidth="1"/>
    <col min="3" max="3" width="16.7109375" customWidth="1"/>
    <col min="4" max="4" width="15.5703125" customWidth="1"/>
    <col min="5" max="5" width="17.28515625" customWidth="1"/>
    <col min="7" max="7" width="14.5703125" customWidth="1"/>
    <col min="8" max="9" width="8.7109375" customWidth="1"/>
    <col min="10" max="10" width="13.140625" customWidth="1"/>
    <col min="11" max="11" width="14.7109375" customWidth="1"/>
    <col min="12" max="12" width="8.42578125" customWidth="1"/>
  </cols>
  <sheetData>
    <row r="2" spans="1:12" x14ac:dyDescent="0.25">
      <c r="A2" s="147" t="s">
        <v>272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x14ac:dyDescent="0.25">
      <c r="A3" s="147" t="s">
        <v>273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x14ac:dyDescent="0.25">
      <c r="A4" s="147" t="s">
        <v>274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x14ac:dyDescent="0.25">
      <c r="A5" s="147" t="s">
        <v>275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x14ac:dyDescent="0.25">
      <c r="A6" s="147" t="s">
        <v>276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x14ac:dyDescent="0.25">
      <c r="A7" s="147" t="s">
        <v>277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x14ac:dyDescent="0.25">
      <c r="A8" s="147" t="s">
        <v>278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1:12" x14ac:dyDescent="0.25">
      <c r="A9" s="147" t="s">
        <v>279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x14ac:dyDescent="0.25">
      <c r="A10" s="147" t="s">
        <v>280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12" x14ac:dyDescent="0.25">
      <c r="A11" s="147" t="s">
        <v>281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</row>
    <row r="12" spans="1:12" x14ac:dyDescent="0.25">
      <c r="A12" s="147" t="s">
        <v>282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</row>
    <row r="13" spans="1:12" x14ac:dyDescent="0.25">
      <c r="A13" s="147" t="s">
        <v>283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</row>
    <row r="14" spans="1:12" x14ac:dyDescent="0.25">
      <c r="A14" s="147" t="s">
        <v>284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1:12" x14ac:dyDescent="0.25">
      <c r="A15" s="147" t="s">
        <v>285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1:12" x14ac:dyDescent="0.25">
      <c r="A16" s="147" t="s">
        <v>286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</row>
    <row r="17" spans="1:12" x14ac:dyDescent="0.25">
      <c r="A17" s="147" t="s">
        <v>287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2" x14ac:dyDescent="0.25">
      <c r="A18" s="147" t="s">
        <v>288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</row>
    <row r="19" spans="1:12" x14ac:dyDescent="0.25">
      <c r="A19" s="147" t="s">
        <v>289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</row>
    <row r="20" spans="1:12" x14ac:dyDescent="0.25">
      <c r="A20" s="147" t="s">
        <v>290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</row>
    <row r="21" spans="1:12" x14ac:dyDescent="0.25">
      <c r="A21" s="147" t="s">
        <v>291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</row>
    <row r="24" spans="1:12" ht="15" customHeight="1" x14ac:dyDescent="0.25">
      <c r="A24" s="148" t="s">
        <v>121</v>
      </c>
      <c r="B24" s="148" t="s">
        <v>122</v>
      </c>
      <c r="C24" s="148" t="s">
        <v>123</v>
      </c>
      <c r="D24" s="148" t="s">
        <v>123</v>
      </c>
      <c r="E24" s="41" t="s">
        <v>96</v>
      </c>
      <c r="F24" s="148" t="s">
        <v>0</v>
      </c>
      <c r="G24" s="148" t="s">
        <v>1</v>
      </c>
      <c r="H24" s="148" t="s">
        <v>2</v>
      </c>
      <c r="I24" s="148" t="s">
        <v>124</v>
      </c>
      <c r="J24" s="148" t="s">
        <v>3</v>
      </c>
      <c r="K24" s="148" t="s">
        <v>4</v>
      </c>
      <c r="L24" s="148" t="s">
        <v>125</v>
      </c>
    </row>
    <row r="25" spans="1:12" ht="15" hidden="1" customHeight="1" x14ac:dyDescent="0.25">
      <c r="A25" s="148" t="s">
        <v>126</v>
      </c>
      <c r="B25" s="148" t="s">
        <v>126</v>
      </c>
      <c r="C25" s="148" t="s">
        <v>127</v>
      </c>
      <c r="D25" s="148" t="s">
        <v>128</v>
      </c>
      <c r="E25" s="148" t="s">
        <v>129</v>
      </c>
      <c r="F25" s="148" t="s">
        <v>126</v>
      </c>
      <c r="G25" s="148" t="s">
        <v>126</v>
      </c>
      <c r="H25" s="148" t="s">
        <v>126</v>
      </c>
      <c r="I25" s="148" t="s">
        <v>126</v>
      </c>
      <c r="J25" s="148" t="s">
        <v>126</v>
      </c>
      <c r="K25" s="148" t="s">
        <v>126</v>
      </c>
      <c r="L25" s="148" t="s">
        <v>126</v>
      </c>
    </row>
    <row r="26" spans="1:12" hidden="1" x14ac:dyDescent="0.25">
      <c r="A26" s="148" t="s">
        <v>126</v>
      </c>
      <c r="B26" s="148" t="s">
        <v>126</v>
      </c>
      <c r="C26" s="148" t="s">
        <v>126</v>
      </c>
      <c r="D26" s="148" t="s">
        <v>126</v>
      </c>
      <c r="E26" s="148" t="s">
        <v>126</v>
      </c>
      <c r="F26" s="148" t="s">
        <v>126</v>
      </c>
      <c r="G26" s="148" t="s">
        <v>126</v>
      </c>
      <c r="H26" s="148" t="s">
        <v>126</v>
      </c>
      <c r="I26" s="148" t="s">
        <v>126</v>
      </c>
      <c r="J26" s="148" t="s">
        <v>126</v>
      </c>
      <c r="K26" s="148" t="s">
        <v>126</v>
      </c>
      <c r="L26" s="148" t="s">
        <v>126</v>
      </c>
    </row>
    <row r="27" spans="1:12" ht="15.75" hidden="1" x14ac:dyDescent="0.25">
      <c r="A27" s="41" t="s">
        <v>130</v>
      </c>
      <c r="B27" s="41" t="s">
        <v>131</v>
      </c>
      <c r="C27" s="41" t="s">
        <v>132</v>
      </c>
      <c r="D27" s="41" t="s">
        <v>133</v>
      </c>
      <c r="E27" s="41" t="s">
        <v>134</v>
      </c>
      <c r="F27" s="41" t="s">
        <v>135</v>
      </c>
      <c r="G27" s="41" t="s">
        <v>136</v>
      </c>
      <c r="H27" s="43" t="s">
        <v>137</v>
      </c>
      <c r="I27" s="41" t="s">
        <v>138</v>
      </c>
      <c r="J27" s="41" t="s">
        <v>139</v>
      </c>
      <c r="K27" s="41" t="s">
        <v>140</v>
      </c>
      <c r="L27" s="41" t="s">
        <v>292</v>
      </c>
    </row>
    <row r="28" spans="1:12" ht="16.5" hidden="1" x14ac:dyDescent="0.25">
      <c r="A28" s="35" t="s">
        <v>102</v>
      </c>
      <c r="B28" s="35" t="s">
        <v>126</v>
      </c>
      <c r="C28" s="36">
        <v>32009048.79617</v>
      </c>
      <c r="D28" s="36">
        <v>1442144.5</v>
      </c>
      <c r="E28" s="36">
        <v>31476833.232519999</v>
      </c>
      <c r="F28" s="37">
        <v>0.91846654643830772</v>
      </c>
      <c r="G28" s="36">
        <v>12423769.11819</v>
      </c>
      <c r="H28" s="44">
        <v>0.38813303067214383</v>
      </c>
      <c r="I28" s="36">
        <v>91251.175810000001</v>
      </c>
      <c r="J28" s="36">
        <v>117583.02162</v>
      </c>
      <c r="K28" s="36">
        <v>19585279.677979998</v>
      </c>
      <c r="L28" s="35" t="s">
        <v>126</v>
      </c>
    </row>
    <row r="29" spans="1:12" ht="66" hidden="1" x14ac:dyDescent="0.25">
      <c r="A29" s="35" t="s">
        <v>141</v>
      </c>
      <c r="B29" s="38" t="s">
        <v>142</v>
      </c>
      <c r="C29" s="39">
        <v>28891322</v>
      </c>
      <c r="D29" s="39">
        <v>934245.3</v>
      </c>
      <c r="E29" s="39">
        <v>28770856.100949999</v>
      </c>
      <c r="F29" s="40">
        <v>0.95047917372450252</v>
      </c>
      <c r="G29" s="39">
        <v>11018767.80971</v>
      </c>
      <c r="H29" s="45">
        <v>0.381386764153956</v>
      </c>
      <c r="I29" s="39">
        <v>40287.8992</v>
      </c>
      <c r="J29" s="39">
        <v>46264.599199999997</v>
      </c>
      <c r="K29" s="39">
        <v>17872554.19029</v>
      </c>
      <c r="L29" s="38" t="s">
        <v>143</v>
      </c>
    </row>
    <row r="30" spans="1:12" ht="148.5" hidden="1" x14ac:dyDescent="0.25">
      <c r="A30" s="35" t="s">
        <v>144</v>
      </c>
      <c r="B30" s="38" t="s">
        <v>145</v>
      </c>
      <c r="C30" s="39">
        <v>84690.016159999999</v>
      </c>
      <c r="D30" s="39">
        <v>9135.4161600000007</v>
      </c>
      <c r="E30" s="39">
        <v>73368.203469999993</v>
      </c>
      <c r="F30" s="40">
        <v>0.85387818719798747</v>
      </c>
      <c r="G30" s="39">
        <v>39136.022729999997</v>
      </c>
      <c r="H30" s="45">
        <v>0.46210904784883444</v>
      </c>
      <c r="I30" s="39">
        <v>775.09347000000002</v>
      </c>
      <c r="J30" s="39">
        <v>1334.88357</v>
      </c>
      <c r="K30" s="39">
        <v>45553.993430000002</v>
      </c>
      <c r="L30" s="38">
        <f t="shared" ref="L30:L61" si="0">SUM(G30/C30)*100</f>
        <v>46.210904784883439</v>
      </c>
    </row>
    <row r="31" spans="1:12" ht="99" hidden="1" x14ac:dyDescent="0.25">
      <c r="A31" s="35" t="s">
        <v>146</v>
      </c>
      <c r="B31" s="38" t="s">
        <v>147</v>
      </c>
      <c r="C31" s="39">
        <v>56653.158960000001</v>
      </c>
      <c r="D31" s="39">
        <v>9816.5589600000003</v>
      </c>
      <c r="E31" s="39">
        <v>49915.607750000003</v>
      </c>
      <c r="F31" s="40">
        <v>0.91880477841086583</v>
      </c>
      <c r="G31" s="39">
        <v>26754.1921</v>
      </c>
      <c r="H31" s="45">
        <v>0.47224537150505264</v>
      </c>
      <c r="I31" s="39">
        <v>78.657139999999998</v>
      </c>
      <c r="J31" s="39">
        <v>797.05768</v>
      </c>
      <c r="K31" s="39">
        <v>29898.96686</v>
      </c>
      <c r="L31" s="38">
        <f t="shared" si="0"/>
        <v>47.224537150505263</v>
      </c>
    </row>
    <row r="32" spans="1:12" ht="99" hidden="1" x14ac:dyDescent="0.25">
      <c r="A32" s="35" t="s">
        <v>148</v>
      </c>
      <c r="B32" s="38" t="s">
        <v>149</v>
      </c>
      <c r="C32" s="39">
        <v>240865.55</v>
      </c>
      <c r="D32" s="39">
        <v>95380.75</v>
      </c>
      <c r="E32" s="39">
        <v>180069.43953</v>
      </c>
      <c r="F32" s="40">
        <v>0.61535863263813717</v>
      </c>
      <c r="G32" s="39">
        <v>53303.660580000003</v>
      </c>
      <c r="H32" s="45">
        <v>0.22130047480845641</v>
      </c>
      <c r="I32" s="39">
        <v>35293.984040000003</v>
      </c>
      <c r="J32" s="39">
        <v>36687.382100000003</v>
      </c>
      <c r="K32" s="39">
        <v>187561.88941999999</v>
      </c>
      <c r="L32" s="38">
        <f t="shared" si="0"/>
        <v>22.130047480845644</v>
      </c>
    </row>
    <row r="33" spans="1:12" ht="99" hidden="1" x14ac:dyDescent="0.25">
      <c r="A33" s="35" t="s">
        <v>150</v>
      </c>
      <c r="B33" s="38" t="s">
        <v>151</v>
      </c>
      <c r="C33" s="39">
        <v>17681.849999999999</v>
      </c>
      <c r="D33" s="39">
        <v>2448.85</v>
      </c>
      <c r="E33" s="39">
        <v>15357.163549999999</v>
      </c>
      <c r="F33" s="40">
        <v>0.9810074116421994</v>
      </c>
      <c r="G33" s="39">
        <v>8015.91327</v>
      </c>
      <c r="H33" s="45">
        <v>0.45334132288193824</v>
      </c>
      <c r="I33" s="39">
        <v>46.51</v>
      </c>
      <c r="J33" s="39">
        <v>46.51</v>
      </c>
      <c r="K33" s="39">
        <v>9665.9367299999994</v>
      </c>
      <c r="L33" s="38">
        <f t="shared" si="0"/>
        <v>45.334132288193828</v>
      </c>
    </row>
    <row r="34" spans="1:12" ht="99" hidden="1" x14ac:dyDescent="0.25">
      <c r="A34" s="35" t="s">
        <v>152</v>
      </c>
      <c r="B34" s="38" t="s">
        <v>153</v>
      </c>
      <c r="C34" s="39">
        <v>17140.400000000001</v>
      </c>
      <c r="D34" s="39">
        <v>1767.8</v>
      </c>
      <c r="E34" s="39">
        <v>14903.35001</v>
      </c>
      <c r="F34" s="40">
        <v>0.96494321755854739</v>
      </c>
      <c r="G34" s="39">
        <v>7362.9056899999996</v>
      </c>
      <c r="H34" s="45">
        <v>0.42956440281440339</v>
      </c>
      <c r="I34" s="39">
        <v>61.973379999999999</v>
      </c>
      <c r="J34" s="39">
        <v>61.973379999999999</v>
      </c>
      <c r="K34" s="39">
        <v>9777.49431</v>
      </c>
      <c r="L34" s="38">
        <f t="shared" si="0"/>
        <v>42.956440281440337</v>
      </c>
    </row>
    <row r="35" spans="1:12" ht="99" hidden="1" x14ac:dyDescent="0.25">
      <c r="A35" s="35" t="s">
        <v>154</v>
      </c>
      <c r="B35" s="38" t="s">
        <v>155</v>
      </c>
      <c r="C35" s="39">
        <v>21087.1</v>
      </c>
      <c r="D35" s="39">
        <v>4728.2</v>
      </c>
      <c r="E35" s="39">
        <v>18937.33799</v>
      </c>
      <c r="F35" s="40">
        <v>0.9714922761304513</v>
      </c>
      <c r="G35" s="39">
        <v>10264.169830000001</v>
      </c>
      <c r="H35" s="45">
        <v>0.48675113363146189</v>
      </c>
      <c r="I35" s="39">
        <v>134.79022000000001</v>
      </c>
      <c r="J35" s="39">
        <v>134.79022000000001</v>
      </c>
      <c r="K35" s="39">
        <v>10822.93017</v>
      </c>
      <c r="L35" s="38">
        <f t="shared" si="0"/>
        <v>48.675113363146195</v>
      </c>
    </row>
    <row r="36" spans="1:12" ht="99" hidden="1" x14ac:dyDescent="0.25">
      <c r="A36" s="35" t="s">
        <v>156</v>
      </c>
      <c r="B36" s="38" t="s">
        <v>157</v>
      </c>
      <c r="C36" s="39">
        <v>19134.2</v>
      </c>
      <c r="D36" s="39">
        <v>4723.2</v>
      </c>
      <c r="E36" s="39">
        <v>16897.338909999999</v>
      </c>
      <c r="F36" s="40">
        <v>0.95660626482046074</v>
      </c>
      <c r="G36" s="39">
        <v>9184.6631500000003</v>
      </c>
      <c r="H36" s="45">
        <v>0.48001291666231144</v>
      </c>
      <c r="I36" s="39">
        <v>204.95729</v>
      </c>
      <c r="J36" s="39">
        <v>204.95729</v>
      </c>
      <c r="K36" s="39">
        <v>9949.5368500000004</v>
      </c>
      <c r="L36" s="38">
        <f t="shared" si="0"/>
        <v>48.001291666231147</v>
      </c>
    </row>
    <row r="37" spans="1:12" ht="99" hidden="1" x14ac:dyDescent="0.25">
      <c r="A37" s="35" t="s">
        <v>158</v>
      </c>
      <c r="B37" s="38" t="s">
        <v>159</v>
      </c>
      <c r="C37" s="39">
        <v>25586.85</v>
      </c>
      <c r="D37" s="39">
        <v>5592.15</v>
      </c>
      <c r="E37" s="39">
        <v>22722.16805</v>
      </c>
      <c r="F37" s="40">
        <v>0.9810463167118193</v>
      </c>
      <c r="G37" s="39">
        <v>12585.31803</v>
      </c>
      <c r="H37" s="45">
        <v>0.49186664360794707</v>
      </c>
      <c r="I37" s="39">
        <v>105.99184</v>
      </c>
      <c r="J37" s="39">
        <v>105.99184</v>
      </c>
      <c r="K37" s="39">
        <v>13001.53197</v>
      </c>
      <c r="L37" s="38">
        <f t="shared" si="0"/>
        <v>49.186664360794708</v>
      </c>
    </row>
    <row r="38" spans="1:12" ht="99" hidden="1" x14ac:dyDescent="0.25">
      <c r="A38" s="35" t="s">
        <v>160</v>
      </c>
      <c r="B38" s="38" t="s">
        <v>161</v>
      </c>
      <c r="C38" s="39">
        <v>28807.22</v>
      </c>
      <c r="D38" s="39">
        <v>2995.72</v>
      </c>
      <c r="E38" s="39">
        <v>25275.04538</v>
      </c>
      <c r="F38" s="40">
        <v>0.93709106658833263</v>
      </c>
      <c r="G38" s="39">
        <v>13801.6387</v>
      </c>
      <c r="H38" s="45">
        <v>0.47910345739713861</v>
      </c>
      <c r="I38" s="39">
        <v>188.45755</v>
      </c>
      <c r="J38" s="39">
        <v>188.45755</v>
      </c>
      <c r="K38" s="39">
        <v>15005.5813</v>
      </c>
      <c r="L38" s="38">
        <f t="shared" si="0"/>
        <v>47.910345739713861</v>
      </c>
    </row>
    <row r="39" spans="1:12" ht="99" hidden="1" x14ac:dyDescent="0.25">
      <c r="A39" s="35" t="s">
        <v>162</v>
      </c>
      <c r="B39" s="38" t="s">
        <v>163</v>
      </c>
      <c r="C39" s="39">
        <v>30645.06928</v>
      </c>
      <c r="D39" s="39">
        <v>2413.1692800000001</v>
      </c>
      <c r="E39" s="39">
        <v>26652.79232</v>
      </c>
      <c r="F39" s="40">
        <v>0.99074489295670132</v>
      </c>
      <c r="G39" s="39">
        <v>15047.456829999999</v>
      </c>
      <c r="H39" s="45">
        <v>0.49102374977564417</v>
      </c>
      <c r="I39" s="39">
        <v>22.334140000000001</v>
      </c>
      <c r="J39" s="39">
        <v>22.334140000000001</v>
      </c>
      <c r="K39" s="39">
        <v>15597.612450000001</v>
      </c>
      <c r="L39" s="38">
        <f t="shared" si="0"/>
        <v>49.102374977564416</v>
      </c>
    </row>
    <row r="40" spans="1:12" ht="99" hidden="1" x14ac:dyDescent="0.25">
      <c r="A40" s="35" t="s">
        <v>164</v>
      </c>
      <c r="B40" s="38" t="s">
        <v>165</v>
      </c>
      <c r="C40" s="39">
        <v>34755.300000000003</v>
      </c>
      <c r="D40" s="39">
        <v>2927.4</v>
      </c>
      <c r="E40" s="39">
        <v>30806.359530000002</v>
      </c>
      <c r="F40" s="40">
        <v>0.91692198537951763</v>
      </c>
      <c r="G40" s="39">
        <v>19402.51627</v>
      </c>
      <c r="H40" s="45">
        <v>0.55826064715309609</v>
      </c>
      <c r="I40" s="39">
        <v>243.20258000000001</v>
      </c>
      <c r="J40" s="39">
        <v>243.20258000000001</v>
      </c>
      <c r="K40" s="39">
        <v>15352.783729999999</v>
      </c>
      <c r="L40" s="38">
        <f t="shared" si="0"/>
        <v>55.826064715309599</v>
      </c>
    </row>
    <row r="41" spans="1:12" ht="99" hidden="1" x14ac:dyDescent="0.25">
      <c r="A41" s="35" t="s">
        <v>166</v>
      </c>
      <c r="B41" s="38" t="s">
        <v>167</v>
      </c>
      <c r="C41" s="39">
        <v>16395</v>
      </c>
      <c r="D41" s="39">
        <v>3069.8</v>
      </c>
      <c r="E41" s="39">
        <v>14474.21263</v>
      </c>
      <c r="F41" s="40">
        <v>0.99684178448107363</v>
      </c>
      <c r="G41" s="39">
        <v>8337.9720099999995</v>
      </c>
      <c r="H41" s="45">
        <v>0.50856797865202807</v>
      </c>
      <c r="I41" s="39">
        <v>9.6950900000000004</v>
      </c>
      <c r="J41" s="39">
        <v>9.6950900000000004</v>
      </c>
      <c r="K41" s="39">
        <v>8057.0279899999996</v>
      </c>
      <c r="L41" s="38">
        <f t="shared" si="0"/>
        <v>50.856797865202807</v>
      </c>
    </row>
    <row r="42" spans="1:12" ht="99" hidden="1" x14ac:dyDescent="0.25">
      <c r="A42" s="35" t="s">
        <v>168</v>
      </c>
      <c r="B42" s="38" t="s">
        <v>169</v>
      </c>
      <c r="C42" s="39">
        <v>51951.208079999997</v>
      </c>
      <c r="D42" s="39">
        <v>7242.4080800000002</v>
      </c>
      <c r="E42" s="39">
        <v>45390.74467</v>
      </c>
      <c r="F42" s="40">
        <v>0.88508675142204907</v>
      </c>
      <c r="G42" s="39">
        <v>22929.691559999999</v>
      </c>
      <c r="H42" s="45">
        <v>0.44136974687268909</v>
      </c>
      <c r="I42" s="39">
        <v>345.51328000000001</v>
      </c>
      <c r="J42" s="39">
        <v>832.24864000000002</v>
      </c>
      <c r="K42" s="39">
        <v>29021.516520000001</v>
      </c>
      <c r="L42" s="38">
        <f t="shared" si="0"/>
        <v>44.136974687268911</v>
      </c>
    </row>
    <row r="43" spans="1:12" ht="99" hidden="1" x14ac:dyDescent="0.25">
      <c r="A43" s="35" t="s">
        <v>170</v>
      </c>
      <c r="B43" s="38" t="s">
        <v>171</v>
      </c>
      <c r="C43" s="39">
        <v>27850.416219999999</v>
      </c>
      <c r="D43" s="39">
        <v>2579.2166200000001</v>
      </c>
      <c r="E43" s="39">
        <v>24077.32821</v>
      </c>
      <c r="F43" s="40">
        <v>0.97521897947447311</v>
      </c>
      <c r="G43" s="39">
        <v>12230.67513</v>
      </c>
      <c r="H43" s="45">
        <v>0.43915591901340711</v>
      </c>
      <c r="I43" s="39">
        <v>63.915619999999997</v>
      </c>
      <c r="J43" s="39">
        <v>63.915619999999997</v>
      </c>
      <c r="K43" s="39">
        <v>15619.74109</v>
      </c>
      <c r="L43" s="38">
        <f t="shared" si="0"/>
        <v>43.915591901340711</v>
      </c>
    </row>
    <row r="44" spans="1:12" ht="99" hidden="1" x14ac:dyDescent="0.25">
      <c r="A44" s="35" t="s">
        <v>172</v>
      </c>
      <c r="B44" s="38" t="s">
        <v>173</v>
      </c>
      <c r="C44" s="39">
        <v>53763.238720000001</v>
      </c>
      <c r="D44" s="39">
        <v>10022.03872</v>
      </c>
      <c r="E44" s="39">
        <v>47782.913740000004</v>
      </c>
      <c r="F44" s="40">
        <v>0.99716758428169394</v>
      </c>
      <c r="G44" s="39">
        <v>26338.544529999999</v>
      </c>
      <c r="H44" s="45">
        <v>0.48989877018331535</v>
      </c>
      <c r="I44" s="39">
        <v>28.386579999999999</v>
      </c>
      <c r="J44" s="39">
        <v>28.386579999999999</v>
      </c>
      <c r="K44" s="39">
        <v>27424.694189999998</v>
      </c>
      <c r="L44" s="38">
        <f t="shared" si="0"/>
        <v>48.989877018331526</v>
      </c>
    </row>
    <row r="45" spans="1:12" ht="82.5" hidden="1" x14ac:dyDescent="0.25">
      <c r="A45" s="35" t="s">
        <v>174</v>
      </c>
      <c r="B45" s="38" t="s">
        <v>175</v>
      </c>
      <c r="C45" s="39">
        <v>108283.9</v>
      </c>
      <c r="D45" s="39">
        <v>8132.7</v>
      </c>
      <c r="E45" s="39">
        <v>94880.321800000005</v>
      </c>
      <c r="F45" s="40">
        <v>0.87637940167472062</v>
      </c>
      <c r="G45" s="39">
        <v>51390</v>
      </c>
      <c r="H45" s="45">
        <v>0.47458578791491624</v>
      </c>
      <c r="I45" s="39">
        <v>548.17282999999998</v>
      </c>
      <c r="J45" s="39">
        <v>1005.36924</v>
      </c>
      <c r="K45" s="39">
        <v>56893.9</v>
      </c>
      <c r="L45" s="38">
        <f t="shared" si="0"/>
        <v>47.458578791491632</v>
      </c>
    </row>
    <row r="46" spans="1:12" ht="115.5" hidden="1" x14ac:dyDescent="0.25">
      <c r="A46" s="35" t="s">
        <v>176</v>
      </c>
      <c r="B46" s="38" t="s">
        <v>177</v>
      </c>
      <c r="C46" s="39">
        <v>70261</v>
      </c>
      <c r="D46" s="39">
        <v>8063.4</v>
      </c>
      <c r="E46" s="39">
        <v>60416.045100000003</v>
      </c>
      <c r="F46" s="40">
        <v>0.54219121462410402</v>
      </c>
      <c r="G46" s="39">
        <v>30407.1</v>
      </c>
      <c r="H46" s="45">
        <v>0.43277351589075019</v>
      </c>
      <c r="I46" s="39">
        <v>358.29982999999999</v>
      </c>
      <c r="J46" s="39">
        <v>3691.4953599999999</v>
      </c>
      <c r="K46" s="39">
        <v>39853.9</v>
      </c>
      <c r="L46" s="38">
        <f t="shared" si="0"/>
        <v>43.277351589075018</v>
      </c>
    </row>
    <row r="47" spans="1:12" ht="115.5" hidden="1" x14ac:dyDescent="0.25">
      <c r="A47" s="35" t="s">
        <v>178</v>
      </c>
      <c r="B47" s="38" t="s">
        <v>179</v>
      </c>
      <c r="C47" s="39">
        <v>85282.614000000001</v>
      </c>
      <c r="D47" s="39">
        <v>16676.599999999999</v>
      </c>
      <c r="E47" s="39">
        <v>74757.370290000006</v>
      </c>
      <c r="F47" s="40">
        <v>0.96818707470347676</v>
      </c>
      <c r="G47" s="39">
        <v>37543.771249999998</v>
      </c>
      <c r="H47" s="45">
        <v>0.44022772625144907</v>
      </c>
      <c r="I47" s="39">
        <v>299.96199999999999</v>
      </c>
      <c r="J47" s="39">
        <v>530.53143</v>
      </c>
      <c r="K47" s="39">
        <v>47738.842750000003</v>
      </c>
      <c r="L47" s="38">
        <f t="shared" si="0"/>
        <v>44.02277262514491</v>
      </c>
    </row>
    <row r="48" spans="1:12" ht="148.5" hidden="1" x14ac:dyDescent="0.25">
      <c r="A48" s="35" t="s">
        <v>180</v>
      </c>
      <c r="B48" s="38" t="s">
        <v>181</v>
      </c>
      <c r="C48" s="39">
        <v>99515.9</v>
      </c>
      <c r="D48" s="39">
        <v>18623.7</v>
      </c>
      <c r="E48" s="39">
        <v>88628.97206</v>
      </c>
      <c r="F48" s="40">
        <v>0.96918627394126844</v>
      </c>
      <c r="G48" s="39">
        <v>46636.195079999998</v>
      </c>
      <c r="H48" s="45">
        <v>0.46863059149341962</v>
      </c>
      <c r="I48" s="39">
        <v>283.38359000000003</v>
      </c>
      <c r="J48" s="39">
        <v>573.86559</v>
      </c>
      <c r="K48" s="39">
        <v>52879.704919999996</v>
      </c>
      <c r="L48" s="38">
        <f t="shared" si="0"/>
        <v>46.863059149341964</v>
      </c>
    </row>
    <row r="49" spans="1:12" ht="99" hidden="1" x14ac:dyDescent="0.25">
      <c r="A49" s="35" t="s">
        <v>182</v>
      </c>
      <c r="B49" s="38" t="s">
        <v>183</v>
      </c>
      <c r="C49" s="39">
        <v>28261.3</v>
      </c>
      <c r="D49" s="39">
        <v>2565.4</v>
      </c>
      <c r="E49" s="39">
        <v>24599.556649999999</v>
      </c>
      <c r="F49" s="40">
        <v>0.95412120137210576</v>
      </c>
      <c r="G49" s="39">
        <v>13274.057150000001</v>
      </c>
      <c r="H49" s="45">
        <v>0.46969025310229889</v>
      </c>
      <c r="I49" s="39">
        <v>117.69747</v>
      </c>
      <c r="J49" s="39">
        <v>117.69747</v>
      </c>
      <c r="K49" s="39">
        <v>14987.242850000001</v>
      </c>
      <c r="L49" s="38">
        <f t="shared" si="0"/>
        <v>46.969025310229895</v>
      </c>
    </row>
    <row r="50" spans="1:12" ht="132" hidden="1" x14ac:dyDescent="0.25">
      <c r="A50" s="35" t="s">
        <v>184</v>
      </c>
      <c r="B50" s="38" t="s">
        <v>185</v>
      </c>
      <c r="C50" s="39">
        <v>59090.215600000003</v>
      </c>
      <c r="D50" s="39">
        <v>8964.5156000000006</v>
      </c>
      <c r="E50" s="39">
        <v>52273.505019999997</v>
      </c>
      <c r="F50" s="40">
        <v>0.95536149549452509</v>
      </c>
      <c r="G50" s="39">
        <v>28091.457180000001</v>
      </c>
      <c r="H50" s="45">
        <v>0.47539947002664179</v>
      </c>
      <c r="I50" s="39">
        <v>292.6857</v>
      </c>
      <c r="J50" s="39">
        <v>400.16257000000002</v>
      </c>
      <c r="K50" s="39">
        <v>30998.758419999998</v>
      </c>
      <c r="L50" s="38">
        <f t="shared" si="0"/>
        <v>47.539947002664178</v>
      </c>
    </row>
    <row r="51" spans="1:12" ht="99" hidden="1" x14ac:dyDescent="0.25">
      <c r="A51" s="35" t="s">
        <v>186</v>
      </c>
      <c r="B51" s="38" t="s">
        <v>187</v>
      </c>
      <c r="C51" s="39">
        <v>21497.024880000001</v>
      </c>
      <c r="D51" s="39">
        <v>4490.7248799999998</v>
      </c>
      <c r="E51" s="39">
        <v>18990.440979999999</v>
      </c>
      <c r="F51" s="40">
        <v>0.98965670994300592</v>
      </c>
      <c r="G51" s="39">
        <v>9478.1323699999994</v>
      </c>
      <c r="H51" s="45">
        <v>0.44090437736889293</v>
      </c>
      <c r="I51" s="39">
        <v>46.448869999999999</v>
      </c>
      <c r="J51" s="39">
        <v>46.448869999999999</v>
      </c>
      <c r="K51" s="39">
        <v>12018.89251</v>
      </c>
      <c r="L51" s="38">
        <f t="shared" si="0"/>
        <v>44.090437736889285</v>
      </c>
    </row>
    <row r="52" spans="1:12" ht="99" hidden="1" x14ac:dyDescent="0.25">
      <c r="A52" s="35" t="s">
        <v>188</v>
      </c>
      <c r="B52" s="38" t="s">
        <v>189</v>
      </c>
      <c r="C52" s="39">
        <v>22340.3</v>
      </c>
      <c r="D52" s="39">
        <v>2587.9</v>
      </c>
      <c r="E52" s="39">
        <v>19643.258440000001</v>
      </c>
      <c r="F52" s="40">
        <v>0.95088580702500092</v>
      </c>
      <c r="G52" s="39">
        <v>11626.9</v>
      </c>
      <c r="H52" s="45">
        <v>0.52044511488207412</v>
      </c>
      <c r="I52" s="39">
        <v>127.10262</v>
      </c>
      <c r="J52" s="39">
        <v>127.10262</v>
      </c>
      <c r="K52" s="39">
        <v>10713.4</v>
      </c>
      <c r="L52" s="38">
        <f t="shared" si="0"/>
        <v>52.044511488207412</v>
      </c>
    </row>
    <row r="53" spans="1:12" ht="99" hidden="1" x14ac:dyDescent="0.25">
      <c r="A53" s="35" t="s">
        <v>190</v>
      </c>
      <c r="B53" s="38" t="s">
        <v>191</v>
      </c>
      <c r="C53" s="39">
        <v>22226.3</v>
      </c>
      <c r="D53" s="39">
        <v>4903</v>
      </c>
      <c r="E53" s="39">
        <v>19305.441940000001</v>
      </c>
      <c r="F53" s="40">
        <v>0.91252319192331222</v>
      </c>
      <c r="G53" s="39">
        <v>10642</v>
      </c>
      <c r="H53" s="45">
        <v>0.47880213980734537</v>
      </c>
      <c r="I53" s="39">
        <v>428.89879000000002</v>
      </c>
      <c r="J53" s="39">
        <v>428.89879000000002</v>
      </c>
      <c r="K53" s="39">
        <v>11584.3</v>
      </c>
      <c r="L53" s="38">
        <f t="shared" si="0"/>
        <v>47.880213980734538</v>
      </c>
    </row>
    <row r="54" spans="1:12" ht="99" hidden="1" x14ac:dyDescent="0.25">
      <c r="A54" s="35" t="s">
        <v>192</v>
      </c>
      <c r="B54" s="38" t="s">
        <v>193</v>
      </c>
      <c r="C54" s="39">
        <v>24336.448400000001</v>
      </c>
      <c r="D54" s="39">
        <v>2702.4164000000001</v>
      </c>
      <c r="E54" s="39">
        <v>21293.203079999999</v>
      </c>
      <c r="F54" s="40">
        <v>0.8702595055299398</v>
      </c>
      <c r="G54" s="39">
        <v>11818.132439999999</v>
      </c>
      <c r="H54" s="45">
        <v>0.48561450897658509</v>
      </c>
      <c r="I54" s="39">
        <v>350.61284000000001</v>
      </c>
      <c r="J54" s="39">
        <v>350.61284000000001</v>
      </c>
      <c r="K54" s="39">
        <v>12518.31596</v>
      </c>
      <c r="L54" s="38">
        <f t="shared" si="0"/>
        <v>48.561450897658503</v>
      </c>
    </row>
    <row r="55" spans="1:12" ht="115.5" hidden="1" x14ac:dyDescent="0.25">
      <c r="A55" s="35" t="s">
        <v>194</v>
      </c>
      <c r="B55" s="38" t="s">
        <v>195</v>
      </c>
      <c r="C55" s="39">
        <v>44215</v>
      </c>
      <c r="D55" s="39">
        <v>7132.9</v>
      </c>
      <c r="E55" s="39">
        <v>38910.372730000003</v>
      </c>
      <c r="F55" s="40">
        <v>0.91261209325800163</v>
      </c>
      <c r="G55" s="39">
        <v>20067.370330000002</v>
      </c>
      <c r="H55" s="45">
        <v>0.45385887888725546</v>
      </c>
      <c r="I55" s="39">
        <v>370.82920000000001</v>
      </c>
      <c r="J55" s="39">
        <v>623.32920000000001</v>
      </c>
      <c r="K55" s="39">
        <v>24147.629669999998</v>
      </c>
      <c r="L55" s="38">
        <f t="shared" si="0"/>
        <v>45.385887888725549</v>
      </c>
    </row>
    <row r="56" spans="1:12" ht="99" hidden="1" x14ac:dyDescent="0.25">
      <c r="A56" s="35" t="s">
        <v>196</v>
      </c>
      <c r="B56" s="38" t="s">
        <v>197</v>
      </c>
      <c r="C56" s="39">
        <v>34515.354800000001</v>
      </c>
      <c r="D56" s="39">
        <v>4097.8999999999996</v>
      </c>
      <c r="E56" s="39">
        <v>29520.638599999998</v>
      </c>
      <c r="F56" s="40">
        <v>0.95992337782766779</v>
      </c>
      <c r="G56" s="39">
        <v>14830.207200000001</v>
      </c>
      <c r="H56" s="45">
        <v>0.4296698465345053</v>
      </c>
      <c r="I56" s="39">
        <v>164.22998999999999</v>
      </c>
      <c r="J56" s="39">
        <v>164.22998999999999</v>
      </c>
      <c r="K56" s="39">
        <v>19685.1476</v>
      </c>
      <c r="L56" s="38">
        <f t="shared" si="0"/>
        <v>42.966984653450531</v>
      </c>
    </row>
    <row r="57" spans="1:12" ht="99" hidden="1" x14ac:dyDescent="0.25">
      <c r="A57" s="35" t="s">
        <v>198</v>
      </c>
      <c r="B57" s="38" t="s">
        <v>199</v>
      </c>
      <c r="C57" s="39">
        <v>32670.1</v>
      </c>
      <c r="D57" s="39">
        <v>3519.9</v>
      </c>
      <c r="E57" s="39">
        <v>28951.905940000001</v>
      </c>
      <c r="F57" s="40">
        <v>0.95737101338106201</v>
      </c>
      <c r="G57" s="39">
        <v>17214.44328</v>
      </c>
      <c r="H57" s="45">
        <v>0.52691737337810418</v>
      </c>
      <c r="I57" s="39">
        <v>150.04977</v>
      </c>
      <c r="J57" s="39">
        <v>150.04977</v>
      </c>
      <c r="K57" s="39">
        <v>15455.656720000001</v>
      </c>
      <c r="L57" s="38">
        <f t="shared" si="0"/>
        <v>52.691737337810416</v>
      </c>
    </row>
    <row r="58" spans="1:12" ht="115.5" hidden="1" x14ac:dyDescent="0.25">
      <c r="A58" s="35" t="s">
        <v>200</v>
      </c>
      <c r="B58" s="38" t="s">
        <v>201</v>
      </c>
      <c r="C58" s="39">
        <v>121435.5</v>
      </c>
      <c r="D58" s="39">
        <v>14954.7</v>
      </c>
      <c r="E58" s="39">
        <v>107582.31209000001</v>
      </c>
      <c r="F58" s="40">
        <v>0.943484042474941</v>
      </c>
      <c r="G58" s="39">
        <v>60139.654289999999</v>
      </c>
      <c r="H58" s="45">
        <v>0.49523948342947488</v>
      </c>
      <c r="I58" s="39">
        <v>605.83592999999996</v>
      </c>
      <c r="J58" s="39">
        <v>845.17918999999995</v>
      </c>
      <c r="K58" s="39">
        <v>61295.845710000001</v>
      </c>
      <c r="L58" s="38">
        <f t="shared" si="0"/>
        <v>49.523948342947492</v>
      </c>
    </row>
    <row r="59" spans="1:12" ht="99" hidden="1" x14ac:dyDescent="0.25">
      <c r="A59" s="35" t="s">
        <v>202</v>
      </c>
      <c r="B59" s="38" t="s">
        <v>203</v>
      </c>
      <c r="C59" s="39">
        <v>24069.296780000001</v>
      </c>
      <c r="D59" s="39">
        <v>4464.43678</v>
      </c>
      <c r="E59" s="39">
        <v>20677.120940000001</v>
      </c>
      <c r="F59" s="40">
        <v>0.72758434715700016</v>
      </c>
      <c r="G59" s="39">
        <v>11672.20541</v>
      </c>
      <c r="H59" s="45">
        <v>0.48494168802217907</v>
      </c>
      <c r="I59" s="39">
        <v>1216.18246</v>
      </c>
      <c r="J59" s="39">
        <v>1216.18246</v>
      </c>
      <c r="K59" s="39">
        <v>12397.09137</v>
      </c>
      <c r="L59" s="38">
        <f t="shared" si="0"/>
        <v>48.494168802217914</v>
      </c>
    </row>
    <row r="60" spans="1:12" ht="99" hidden="1" x14ac:dyDescent="0.25">
      <c r="A60" s="35" t="s">
        <v>204</v>
      </c>
      <c r="B60" s="38" t="s">
        <v>205</v>
      </c>
      <c r="C60" s="39">
        <v>30567.223050000001</v>
      </c>
      <c r="D60" s="39">
        <v>3599.2318399999999</v>
      </c>
      <c r="E60" s="39">
        <v>27452.30587</v>
      </c>
      <c r="F60" s="40">
        <v>0.98285819509754058</v>
      </c>
      <c r="G60" s="39">
        <v>15639.9</v>
      </c>
      <c r="H60" s="45">
        <v>0.51165589934084643</v>
      </c>
      <c r="I60" s="39">
        <v>61.697330000000001</v>
      </c>
      <c r="J60" s="39">
        <v>61.697330000000001</v>
      </c>
      <c r="K60" s="39">
        <v>14927.323050000001</v>
      </c>
      <c r="L60" s="38">
        <f t="shared" si="0"/>
        <v>51.165589934084643</v>
      </c>
    </row>
    <row r="61" spans="1:12" ht="99" hidden="1" x14ac:dyDescent="0.25">
      <c r="A61" s="35" t="s">
        <v>206</v>
      </c>
      <c r="B61" s="38" t="s">
        <v>207</v>
      </c>
      <c r="C61" s="39">
        <v>41134.739240000003</v>
      </c>
      <c r="D61" s="39">
        <v>3380.0392400000001</v>
      </c>
      <c r="E61" s="39">
        <v>35369.19872</v>
      </c>
      <c r="F61" s="40">
        <v>0.90907090770934362</v>
      </c>
      <c r="G61" s="39">
        <v>18165.400809999999</v>
      </c>
      <c r="H61" s="45">
        <v>0.4416072921725418</v>
      </c>
      <c r="I61" s="39">
        <v>307.34390000000002</v>
      </c>
      <c r="J61" s="39">
        <v>307.34390000000002</v>
      </c>
      <c r="K61" s="39">
        <v>22969.33843</v>
      </c>
      <c r="L61" s="38">
        <f t="shared" si="0"/>
        <v>44.160729217254172</v>
      </c>
    </row>
    <row r="62" spans="1:12" ht="99" hidden="1" x14ac:dyDescent="0.25">
      <c r="A62" s="35" t="s">
        <v>208</v>
      </c>
      <c r="B62" s="38" t="s">
        <v>209</v>
      </c>
      <c r="C62" s="39">
        <v>26381.712</v>
      </c>
      <c r="D62" s="39">
        <v>2598.8000000000002</v>
      </c>
      <c r="E62" s="39">
        <v>22997.42884</v>
      </c>
      <c r="F62" s="40">
        <v>0.95223887563490839</v>
      </c>
      <c r="G62" s="39">
        <v>12764.06805</v>
      </c>
      <c r="H62" s="45">
        <v>0.48382258323493182</v>
      </c>
      <c r="I62" s="39">
        <v>124.12161</v>
      </c>
      <c r="J62" s="39">
        <v>124.12161</v>
      </c>
      <c r="K62" s="39">
        <v>13617.64395</v>
      </c>
      <c r="L62" s="38">
        <f t="shared" ref="L62:L93" si="1">SUM(G62/C62)*100</f>
        <v>48.382258323493183</v>
      </c>
    </row>
    <row r="63" spans="1:12" ht="99" hidden="1" x14ac:dyDescent="0.25">
      <c r="A63" s="35" t="s">
        <v>210</v>
      </c>
      <c r="B63" s="38" t="s">
        <v>211</v>
      </c>
      <c r="C63" s="39">
        <v>20450.842479999999</v>
      </c>
      <c r="D63" s="39">
        <v>4374.8424800000003</v>
      </c>
      <c r="E63" s="39">
        <v>17698.955999999998</v>
      </c>
      <c r="F63" s="40">
        <v>0.77567509127780065</v>
      </c>
      <c r="G63" s="39">
        <v>9259.0218600000007</v>
      </c>
      <c r="H63" s="45">
        <v>0.45274525335838389</v>
      </c>
      <c r="I63" s="39">
        <v>438.94738000000001</v>
      </c>
      <c r="J63" s="39">
        <v>981.38613999999995</v>
      </c>
      <c r="K63" s="39">
        <v>11191.82062</v>
      </c>
      <c r="L63" s="38">
        <f t="shared" si="1"/>
        <v>45.274525335838398</v>
      </c>
    </row>
    <row r="64" spans="1:12" ht="99" hidden="1" x14ac:dyDescent="0.25">
      <c r="A64" s="35" t="s">
        <v>212</v>
      </c>
      <c r="B64" s="38" t="s">
        <v>213</v>
      </c>
      <c r="C64" s="39">
        <v>52985.8</v>
      </c>
      <c r="D64" s="39">
        <v>10422.700000000001</v>
      </c>
      <c r="E64" s="39">
        <v>47024.169459999997</v>
      </c>
      <c r="F64" s="40">
        <v>0.98314557264432445</v>
      </c>
      <c r="G64" s="39">
        <v>25568.772290000001</v>
      </c>
      <c r="H64" s="45">
        <v>0.48255895522951431</v>
      </c>
      <c r="I64" s="39">
        <v>82.641159999999999</v>
      </c>
      <c r="J64" s="39">
        <v>175.66864000000001</v>
      </c>
      <c r="K64" s="39">
        <v>27417.027709999998</v>
      </c>
      <c r="L64" s="38">
        <f t="shared" si="1"/>
        <v>48.255895522951434</v>
      </c>
    </row>
    <row r="65" spans="1:12" ht="99" hidden="1" x14ac:dyDescent="0.25">
      <c r="A65" s="35" t="s">
        <v>214</v>
      </c>
      <c r="B65" s="38" t="s">
        <v>215</v>
      </c>
      <c r="C65" s="39">
        <v>20340</v>
      </c>
      <c r="D65" s="39">
        <v>3322</v>
      </c>
      <c r="E65" s="39">
        <v>18078.320380000001</v>
      </c>
      <c r="F65" s="40">
        <v>0.92482616496086689</v>
      </c>
      <c r="G65" s="39">
        <v>10705.55213</v>
      </c>
      <c r="H65" s="45">
        <v>0.52632999655850543</v>
      </c>
      <c r="I65" s="39">
        <v>249.72748000000001</v>
      </c>
      <c r="J65" s="39">
        <v>249.72748000000001</v>
      </c>
      <c r="K65" s="39">
        <v>9634.44787</v>
      </c>
      <c r="L65" s="38">
        <f t="shared" si="1"/>
        <v>52.63299965585054</v>
      </c>
    </row>
    <row r="66" spans="1:12" ht="99" hidden="1" x14ac:dyDescent="0.25">
      <c r="A66" s="35" t="s">
        <v>216</v>
      </c>
      <c r="B66" s="38" t="s">
        <v>217</v>
      </c>
      <c r="C66" s="39">
        <v>19025.599999999999</v>
      </c>
      <c r="D66" s="39">
        <v>2620.1</v>
      </c>
      <c r="E66" s="39">
        <v>16997.366679999999</v>
      </c>
      <c r="F66" s="40">
        <v>0.9216417503148735</v>
      </c>
      <c r="G66" s="39">
        <v>9616.6116500000007</v>
      </c>
      <c r="H66" s="45">
        <v>0.50545641924564799</v>
      </c>
      <c r="I66" s="39">
        <v>205.30645000000001</v>
      </c>
      <c r="J66" s="39">
        <v>205.30645000000001</v>
      </c>
      <c r="K66" s="39">
        <v>9408.9883499999996</v>
      </c>
      <c r="L66" s="38">
        <f t="shared" si="1"/>
        <v>50.545641924564798</v>
      </c>
    </row>
    <row r="67" spans="1:12" ht="115.5" hidden="1" x14ac:dyDescent="0.25">
      <c r="A67" s="35" t="s">
        <v>218</v>
      </c>
      <c r="B67" s="38" t="s">
        <v>219</v>
      </c>
      <c r="C67" s="39">
        <v>43549.4</v>
      </c>
      <c r="D67" s="39">
        <v>2063.1</v>
      </c>
      <c r="E67" s="39">
        <v>37610.586499999998</v>
      </c>
      <c r="F67" s="40">
        <v>0.83924510687799914</v>
      </c>
      <c r="G67" s="39">
        <v>20747.233179999999</v>
      </c>
      <c r="H67" s="45">
        <v>0.47640686622548184</v>
      </c>
      <c r="I67" s="39">
        <v>169.77676</v>
      </c>
      <c r="J67" s="39">
        <v>331.65341999999998</v>
      </c>
      <c r="K67" s="39">
        <v>22802.166819999999</v>
      </c>
      <c r="L67" s="38">
        <f t="shared" si="1"/>
        <v>47.640686622548181</v>
      </c>
    </row>
    <row r="68" spans="1:12" ht="99" hidden="1" x14ac:dyDescent="0.25">
      <c r="A68" s="35" t="s">
        <v>220</v>
      </c>
      <c r="B68" s="38" t="s">
        <v>221</v>
      </c>
      <c r="C68" s="39">
        <v>50860.927360000001</v>
      </c>
      <c r="D68" s="39">
        <v>3594.52736</v>
      </c>
      <c r="E68" s="39">
        <v>44701.50793</v>
      </c>
      <c r="F68" s="40">
        <v>0.90295526085521294</v>
      </c>
      <c r="G68" s="39">
        <v>25959.5</v>
      </c>
      <c r="H68" s="45">
        <v>0.51040162552002666</v>
      </c>
      <c r="I68" s="39">
        <v>98.005970000000005</v>
      </c>
      <c r="J68" s="39">
        <v>348.82997</v>
      </c>
      <c r="K68" s="39">
        <v>24901.427360000001</v>
      </c>
      <c r="L68" s="38">
        <f t="shared" si="1"/>
        <v>51.040162552002663</v>
      </c>
    </row>
    <row r="69" spans="1:12" ht="99" hidden="1" x14ac:dyDescent="0.25">
      <c r="A69" s="35" t="s">
        <v>222</v>
      </c>
      <c r="B69" s="38" t="s">
        <v>223</v>
      </c>
      <c r="C69" s="39">
        <v>82412.600000000006</v>
      </c>
      <c r="D69" s="39">
        <v>15149.1</v>
      </c>
      <c r="E69" s="39">
        <v>72381.117289999995</v>
      </c>
      <c r="F69" s="40">
        <v>0.96684495184532415</v>
      </c>
      <c r="G69" s="39">
        <v>35439.822919999999</v>
      </c>
      <c r="H69" s="45">
        <v>0.43002918146011654</v>
      </c>
      <c r="I69" s="39">
        <v>357.35568999999998</v>
      </c>
      <c r="J69" s="39">
        <v>502.26913999999999</v>
      </c>
      <c r="K69" s="39">
        <v>46972.77708</v>
      </c>
      <c r="L69" s="38">
        <f t="shared" si="1"/>
        <v>43.002918146011652</v>
      </c>
    </row>
    <row r="70" spans="1:12" ht="99" hidden="1" x14ac:dyDescent="0.25">
      <c r="A70" s="35" t="s">
        <v>224</v>
      </c>
      <c r="B70" s="38" t="s">
        <v>225</v>
      </c>
      <c r="C70" s="39">
        <v>40181.1</v>
      </c>
      <c r="D70" s="39">
        <v>7716.5</v>
      </c>
      <c r="E70" s="39">
        <v>35476.620759999998</v>
      </c>
      <c r="F70" s="40">
        <v>0.98129489665003566</v>
      </c>
      <c r="G70" s="39">
        <v>20688.511740000002</v>
      </c>
      <c r="H70" s="45">
        <v>0.51488166675377234</v>
      </c>
      <c r="I70" s="39">
        <v>94.387929999999997</v>
      </c>
      <c r="J70" s="39">
        <v>144.33793</v>
      </c>
      <c r="K70" s="39">
        <v>19492.58826</v>
      </c>
      <c r="L70" s="38">
        <f t="shared" si="1"/>
        <v>51.488166675377236</v>
      </c>
    </row>
    <row r="71" spans="1:12" ht="99" hidden="1" x14ac:dyDescent="0.25">
      <c r="A71" s="35" t="s">
        <v>226</v>
      </c>
      <c r="B71" s="38" t="s">
        <v>227</v>
      </c>
      <c r="C71" s="39">
        <v>34401.4</v>
      </c>
      <c r="D71" s="39">
        <v>5892.9</v>
      </c>
      <c r="E71" s="39">
        <v>30680.53544</v>
      </c>
      <c r="F71" s="40">
        <v>0.98312940318009812</v>
      </c>
      <c r="G71" s="39">
        <v>16889</v>
      </c>
      <c r="H71" s="45">
        <v>0.49093932223688569</v>
      </c>
      <c r="I71" s="39">
        <v>99.416740000000004</v>
      </c>
      <c r="J71" s="39">
        <v>99.416740000000004</v>
      </c>
      <c r="K71" s="39">
        <v>17512.400000000001</v>
      </c>
      <c r="L71" s="38">
        <f t="shared" si="1"/>
        <v>49.093932223688569</v>
      </c>
    </row>
    <row r="72" spans="1:12" ht="99" hidden="1" x14ac:dyDescent="0.25">
      <c r="A72" s="35" t="s">
        <v>228</v>
      </c>
      <c r="B72" s="38" t="s">
        <v>229</v>
      </c>
      <c r="C72" s="39">
        <v>23748.7</v>
      </c>
      <c r="D72" s="39">
        <v>5080.3999999999996</v>
      </c>
      <c r="E72" s="39">
        <v>20921.868480000001</v>
      </c>
      <c r="F72" s="40">
        <v>0.94916411306196358</v>
      </c>
      <c r="G72" s="39">
        <v>9983.7136100000007</v>
      </c>
      <c r="H72" s="45">
        <v>0.42038989965766549</v>
      </c>
      <c r="I72" s="39">
        <v>141.84103999999999</v>
      </c>
      <c r="J72" s="39">
        <v>258.26664</v>
      </c>
      <c r="K72" s="39">
        <v>13764.98639</v>
      </c>
      <c r="L72" s="38">
        <f t="shared" si="1"/>
        <v>42.038989965766547</v>
      </c>
    </row>
    <row r="73" spans="1:12" ht="99" hidden="1" x14ac:dyDescent="0.25">
      <c r="A73" s="35" t="s">
        <v>230</v>
      </c>
      <c r="B73" s="38" t="s">
        <v>231</v>
      </c>
      <c r="C73" s="39">
        <v>54422</v>
      </c>
      <c r="D73" s="39">
        <v>4230</v>
      </c>
      <c r="E73" s="39">
        <v>47056.000970000001</v>
      </c>
      <c r="F73" s="40">
        <v>0.97951686288416073</v>
      </c>
      <c r="G73" s="39">
        <v>25011.88737</v>
      </c>
      <c r="H73" s="45">
        <v>0.45959147715997206</v>
      </c>
      <c r="I73" s="39">
        <v>25.224350000000001</v>
      </c>
      <c r="J73" s="39">
        <v>86.64367</v>
      </c>
      <c r="K73" s="39">
        <v>29410.11263</v>
      </c>
      <c r="L73" s="38">
        <f t="shared" si="1"/>
        <v>45.959147715997204</v>
      </c>
    </row>
    <row r="74" spans="1:12" ht="99" hidden="1" x14ac:dyDescent="0.25">
      <c r="A74" s="35" t="s">
        <v>232</v>
      </c>
      <c r="B74" s="38" t="s">
        <v>233</v>
      </c>
      <c r="C74" s="39">
        <v>56037.55</v>
      </c>
      <c r="D74" s="39">
        <v>7090.35</v>
      </c>
      <c r="E74" s="39">
        <v>48947.884339999997</v>
      </c>
      <c r="F74" s="40">
        <v>0.89480653423314782</v>
      </c>
      <c r="G74" s="39">
        <v>26442.5</v>
      </c>
      <c r="H74" s="45">
        <v>0.47187109357921608</v>
      </c>
      <c r="I74" s="39">
        <v>630.07345999999995</v>
      </c>
      <c r="J74" s="39">
        <v>745.85848999999996</v>
      </c>
      <c r="K74" s="39">
        <v>29595.05</v>
      </c>
      <c r="L74" s="38">
        <f t="shared" si="1"/>
        <v>47.187109357921599</v>
      </c>
    </row>
    <row r="75" spans="1:12" ht="99" hidden="1" x14ac:dyDescent="0.25">
      <c r="A75" s="35" t="s">
        <v>234</v>
      </c>
      <c r="B75" s="38" t="s">
        <v>235</v>
      </c>
      <c r="C75" s="39">
        <v>20462.646420000001</v>
      </c>
      <c r="D75" s="39">
        <v>2208.1999999999998</v>
      </c>
      <c r="E75" s="39">
        <v>17910.849399999999</v>
      </c>
      <c r="F75" s="40">
        <v>0.96329031790598674</v>
      </c>
      <c r="G75" s="39">
        <v>9759.1387300000006</v>
      </c>
      <c r="H75" s="45">
        <v>0.47692456438388675</v>
      </c>
      <c r="I75" s="39">
        <v>81.06232</v>
      </c>
      <c r="J75" s="39">
        <v>81.06232</v>
      </c>
      <c r="K75" s="39">
        <v>10703.50769</v>
      </c>
      <c r="L75" s="38">
        <f t="shared" si="1"/>
        <v>47.692456438388675</v>
      </c>
    </row>
    <row r="76" spans="1:12" ht="99" hidden="1" x14ac:dyDescent="0.25">
      <c r="A76" s="35" t="s">
        <v>236</v>
      </c>
      <c r="B76" s="38" t="s">
        <v>237</v>
      </c>
      <c r="C76" s="39">
        <v>23804.824240000002</v>
      </c>
      <c r="D76" s="39">
        <v>1836.52424</v>
      </c>
      <c r="E76" s="39">
        <v>20570.067780000001</v>
      </c>
      <c r="F76" s="40">
        <v>0.98627741499344435</v>
      </c>
      <c r="G76" s="39">
        <v>10437.91408</v>
      </c>
      <c r="H76" s="45">
        <v>0.43847893917489389</v>
      </c>
      <c r="I76" s="39">
        <v>25.20186</v>
      </c>
      <c r="J76" s="39">
        <v>25.20186</v>
      </c>
      <c r="K76" s="39">
        <v>13366.910159999999</v>
      </c>
      <c r="L76" s="38">
        <f t="shared" si="1"/>
        <v>43.847893917489387</v>
      </c>
    </row>
    <row r="77" spans="1:12" ht="99" hidden="1" x14ac:dyDescent="0.25">
      <c r="A77" s="35" t="s">
        <v>238</v>
      </c>
      <c r="B77" s="38" t="s">
        <v>239</v>
      </c>
      <c r="C77" s="39">
        <v>23006.799999999999</v>
      </c>
      <c r="D77" s="39">
        <v>6258.1</v>
      </c>
      <c r="E77" s="39">
        <v>20478.809420000001</v>
      </c>
      <c r="F77" s="40">
        <v>0.75608184432974868</v>
      </c>
      <c r="G77" s="39">
        <v>10103.37932</v>
      </c>
      <c r="H77" s="45">
        <v>0.43914752681815811</v>
      </c>
      <c r="I77" s="39">
        <v>47.749000000000002</v>
      </c>
      <c r="J77" s="39">
        <v>1526.4642100000001</v>
      </c>
      <c r="K77" s="39">
        <v>12903.420679999999</v>
      </c>
      <c r="L77" s="38">
        <f t="shared" si="1"/>
        <v>43.914752681815813</v>
      </c>
    </row>
    <row r="78" spans="1:12" ht="99" hidden="1" x14ac:dyDescent="0.25">
      <c r="A78" s="35" t="s">
        <v>240</v>
      </c>
      <c r="B78" s="38" t="s">
        <v>241</v>
      </c>
      <c r="C78" s="39">
        <v>20236.842000000001</v>
      </c>
      <c r="D78" s="39">
        <v>2384.1</v>
      </c>
      <c r="E78" s="39">
        <v>18107.710579999999</v>
      </c>
      <c r="F78" s="40">
        <v>0.98598107042489824</v>
      </c>
      <c r="G78" s="39">
        <v>10296.299999999999</v>
      </c>
      <c r="H78" s="45">
        <v>0.50878985960358836</v>
      </c>
      <c r="I78" s="39">
        <v>33.422530000000002</v>
      </c>
      <c r="J78" s="39">
        <v>33.422530000000002</v>
      </c>
      <c r="K78" s="39">
        <v>9940.5419999999995</v>
      </c>
      <c r="L78" s="38">
        <f t="shared" si="1"/>
        <v>50.878985960358825</v>
      </c>
    </row>
    <row r="79" spans="1:12" ht="99" hidden="1" x14ac:dyDescent="0.25">
      <c r="A79" s="35" t="s">
        <v>242</v>
      </c>
      <c r="B79" s="38" t="s">
        <v>243</v>
      </c>
      <c r="C79" s="39">
        <v>27823.9</v>
      </c>
      <c r="D79" s="39">
        <v>2887.3</v>
      </c>
      <c r="E79" s="39">
        <v>23975.684959999999</v>
      </c>
      <c r="F79" s="40">
        <v>0.97936512312541124</v>
      </c>
      <c r="G79" s="39">
        <v>12503.370360000001</v>
      </c>
      <c r="H79" s="45">
        <v>0.44937519039387003</v>
      </c>
      <c r="I79" s="39">
        <v>59.579079999999998</v>
      </c>
      <c r="J79" s="39">
        <v>59.579079999999998</v>
      </c>
      <c r="K79" s="39">
        <v>15320.529640000001</v>
      </c>
      <c r="L79" s="38">
        <f t="shared" si="1"/>
        <v>44.937519039387006</v>
      </c>
    </row>
    <row r="80" spans="1:12" ht="99" hidden="1" x14ac:dyDescent="0.25">
      <c r="A80" s="35" t="s">
        <v>244</v>
      </c>
      <c r="B80" s="38" t="s">
        <v>245</v>
      </c>
      <c r="C80" s="39">
        <v>20223.099999999999</v>
      </c>
      <c r="D80" s="39">
        <v>2171</v>
      </c>
      <c r="E80" s="39">
        <v>18094.744920000001</v>
      </c>
      <c r="F80" s="40">
        <v>0.93362824504836484</v>
      </c>
      <c r="G80" s="39">
        <v>10495.6</v>
      </c>
      <c r="H80" s="45">
        <v>0.51899065919666121</v>
      </c>
      <c r="I80" s="39">
        <v>144.09307999999999</v>
      </c>
      <c r="J80" s="39">
        <v>144.09307999999999</v>
      </c>
      <c r="K80" s="39">
        <v>9727.5</v>
      </c>
      <c r="L80" s="38">
        <f t="shared" si="1"/>
        <v>51.899065919666128</v>
      </c>
    </row>
    <row r="81" spans="1:12" ht="99" hidden="1" x14ac:dyDescent="0.25">
      <c r="A81" s="35" t="s">
        <v>246</v>
      </c>
      <c r="B81" s="38" t="s">
        <v>247</v>
      </c>
      <c r="C81" s="39">
        <v>58348.6</v>
      </c>
      <c r="D81" s="39">
        <v>15126.9</v>
      </c>
      <c r="E81" s="39">
        <v>52092.487059999999</v>
      </c>
      <c r="F81" s="40">
        <v>0.94978532019118256</v>
      </c>
      <c r="G81" s="39">
        <v>26622.277269999999</v>
      </c>
      <c r="H81" s="45">
        <v>0.45626248564661365</v>
      </c>
      <c r="I81" s="39">
        <v>759.59244000000001</v>
      </c>
      <c r="J81" s="39">
        <v>759.59244000000001</v>
      </c>
      <c r="K81" s="39">
        <v>31726.32273</v>
      </c>
      <c r="L81" s="38">
        <f t="shared" si="1"/>
        <v>45.62624856466136</v>
      </c>
    </row>
    <row r="82" spans="1:12" ht="99" hidden="1" x14ac:dyDescent="0.25">
      <c r="A82" s="35" t="s">
        <v>248</v>
      </c>
      <c r="B82" s="38" t="s">
        <v>249</v>
      </c>
      <c r="C82" s="39">
        <v>27307.47</v>
      </c>
      <c r="D82" s="39">
        <v>2337.3000000000002</v>
      </c>
      <c r="E82" s="39">
        <v>23868.139729999999</v>
      </c>
      <c r="F82" s="40">
        <v>0.99453540837718735</v>
      </c>
      <c r="G82" s="39">
        <v>12724.5517</v>
      </c>
      <c r="H82" s="45">
        <v>0.46597329228961892</v>
      </c>
      <c r="I82" s="39">
        <v>12.77239</v>
      </c>
      <c r="J82" s="39">
        <v>12.77239</v>
      </c>
      <c r="K82" s="39">
        <v>14582.918299999999</v>
      </c>
      <c r="L82" s="38">
        <f t="shared" si="1"/>
        <v>46.59732922896189</v>
      </c>
    </row>
    <row r="83" spans="1:12" ht="99" x14ac:dyDescent="0.25">
      <c r="A83" s="35" t="s">
        <v>250</v>
      </c>
      <c r="B83" s="38" t="s">
        <v>251</v>
      </c>
      <c r="C83" s="39">
        <v>24797.25</v>
      </c>
      <c r="D83" s="39">
        <v>2460.15</v>
      </c>
      <c r="E83" s="39">
        <v>21296.157169999999</v>
      </c>
      <c r="F83" s="40">
        <v>0.93088517773306501</v>
      </c>
      <c r="G83" s="39">
        <v>10672.879510000001</v>
      </c>
      <c r="H83" s="45">
        <v>0.43040577120446821</v>
      </c>
      <c r="I83" s="39">
        <v>170.03282999999999</v>
      </c>
      <c r="J83" s="39">
        <v>170.03282999999999</v>
      </c>
      <c r="K83" s="39">
        <v>14124.370489999999</v>
      </c>
      <c r="L83" s="38">
        <f t="shared" si="1"/>
        <v>43.040577120446827</v>
      </c>
    </row>
    <row r="84" spans="1:12" ht="99" hidden="1" x14ac:dyDescent="0.25">
      <c r="A84" s="35" t="s">
        <v>252</v>
      </c>
      <c r="B84" s="38" t="s">
        <v>253</v>
      </c>
      <c r="C84" s="39">
        <v>15441.9</v>
      </c>
      <c r="D84" s="39">
        <v>1545.5</v>
      </c>
      <c r="E84" s="39">
        <v>13281.562610000001</v>
      </c>
      <c r="F84" s="40">
        <v>0.98411517308314467</v>
      </c>
      <c r="G84" s="39">
        <v>7371.6</v>
      </c>
      <c r="H84" s="45">
        <v>0.47737648864453208</v>
      </c>
      <c r="I84" s="39">
        <v>24.55</v>
      </c>
      <c r="J84" s="39">
        <v>24.55</v>
      </c>
      <c r="K84" s="39">
        <v>8070.3</v>
      </c>
      <c r="L84" s="38">
        <f t="shared" si="1"/>
        <v>47.737648864453213</v>
      </c>
    </row>
    <row r="85" spans="1:12" ht="99" hidden="1" x14ac:dyDescent="0.25">
      <c r="A85" s="35" t="s">
        <v>254</v>
      </c>
      <c r="B85" s="38" t="s">
        <v>255</v>
      </c>
      <c r="C85" s="39">
        <v>25753.3</v>
      </c>
      <c r="D85" s="39">
        <v>4935.5</v>
      </c>
      <c r="E85" s="39">
        <v>22403.988499999999</v>
      </c>
      <c r="F85" s="40">
        <v>0.92946730422449597</v>
      </c>
      <c r="G85" s="39">
        <v>11893.547130000001</v>
      </c>
      <c r="H85" s="45">
        <v>0.46182613995099658</v>
      </c>
      <c r="I85" s="39">
        <v>152.79411999999999</v>
      </c>
      <c r="J85" s="39">
        <v>348.11412000000001</v>
      </c>
      <c r="K85" s="39">
        <v>13859.75287</v>
      </c>
      <c r="L85" s="38">
        <f t="shared" si="1"/>
        <v>46.182613995099665</v>
      </c>
    </row>
    <row r="86" spans="1:12" ht="99" hidden="1" x14ac:dyDescent="0.25">
      <c r="A86" s="35" t="s">
        <v>256</v>
      </c>
      <c r="B86" s="38" t="s">
        <v>257</v>
      </c>
      <c r="C86" s="39">
        <v>46588.800000000003</v>
      </c>
      <c r="D86" s="39">
        <v>4883.2</v>
      </c>
      <c r="E86" s="39">
        <v>40263.492460000001</v>
      </c>
      <c r="F86" s="40">
        <v>0.76454353702490174</v>
      </c>
      <c r="G86" s="39">
        <v>22664.072649999998</v>
      </c>
      <c r="H86" s="45">
        <v>0.48647041027027954</v>
      </c>
      <c r="I86" s="39">
        <v>340.09134999999998</v>
      </c>
      <c r="J86" s="39">
        <v>1149.7809999999999</v>
      </c>
      <c r="K86" s="39">
        <v>23924.727350000001</v>
      </c>
      <c r="L86" s="38">
        <f t="shared" si="1"/>
        <v>48.647041027027946</v>
      </c>
    </row>
    <row r="87" spans="1:12" ht="99" hidden="1" x14ac:dyDescent="0.25">
      <c r="A87" s="35" t="s">
        <v>258</v>
      </c>
      <c r="B87" s="38" t="s">
        <v>259</v>
      </c>
      <c r="C87" s="39">
        <v>111669.2</v>
      </c>
      <c r="D87" s="39">
        <v>24812.7</v>
      </c>
      <c r="E87" s="39">
        <v>98811.609729999996</v>
      </c>
      <c r="F87" s="40">
        <v>0.92111273138352534</v>
      </c>
      <c r="G87" s="39">
        <v>50330.400000000001</v>
      </c>
      <c r="H87" s="45">
        <v>0.45070977494241921</v>
      </c>
      <c r="I87" s="39">
        <v>919.98415999999997</v>
      </c>
      <c r="J87" s="39">
        <v>1957.4061300000001</v>
      </c>
      <c r="K87" s="39">
        <v>61338.8</v>
      </c>
      <c r="L87" s="38">
        <f t="shared" si="1"/>
        <v>45.070977494241923</v>
      </c>
    </row>
    <row r="88" spans="1:12" ht="99" hidden="1" x14ac:dyDescent="0.25">
      <c r="A88" s="35" t="s">
        <v>260</v>
      </c>
      <c r="B88" s="38" t="s">
        <v>261</v>
      </c>
      <c r="C88" s="39">
        <v>55987.320720000003</v>
      </c>
      <c r="D88" s="39">
        <v>4290.1387199999999</v>
      </c>
      <c r="E88" s="39">
        <v>48675.234519999998</v>
      </c>
      <c r="F88" s="40">
        <v>0.9644571586253976</v>
      </c>
      <c r="G88" s="39">
        <v>26910.2</v>
      </c>
      <c r="H88" s="45">
        <v>0.48064811199988428</v>
      </c>
      <c r="I88" s="39">
        <v>152.48372000000001</v>
      </c>
      <c r="J88" s="39">
        <v>152.48372000000001</v>
      </c>
      <c r="K88" s="39">
        <v>29077.120719999999</v>
      </c>
      <c r="L88" s="38">
        <f t="shared" si="1"/>
        <v>48.064811199988419</v>
      </c>
    </row>
    <row r="89" spans="1:12" ht="99" hidden="1" x14ac:dyDescent="0.25">
      <c r="A89" s="35" t="s">
        <v>262</v>
      </c>
      <c r="B89" s="38" t="s">
        <v>263</v>
      </c>
      <c r="C89" s="39">
        <v>60121.2</v>
      </c>
      <c r="D89" s="39">
        <v>11256.5</v>
      </c>
      <c r="E89" s="39">
        <v>53968.888989999999</v>
      </c>
      <c r="F89" s="40">
        <v>0.96633409052547414</v>
      </c>
      <c r="G89" s="39">
        <v>30075.591209999999</v>
      </c>
      <c r="H89" s="45">
        <v>0.50024934981337699</v>
      </c>
      <c r="I89" s="39">
        <v>159.3416</v>
      </c>
      <c r="J89" s="39">
        <v>378.96030999999999</v>
      </c>
      <c r="K89" s="39">
        <v>30045.608789999998</v>
      </c>
      <c r="L89" s="38">
        <f t="shared" si="1"/>
        <v>50.024934981337701</v>
      </c>
    </row>
    <row r="90" spans="1:12" ht="115.5" hidden="1" x14ac:dyDescent="0.25">
      <c r="A90" s="35" t="s">
        <v>264</v>
      </c>
      <c r="B90" s="38" t="s">
        <v>265</v>
      </c>
      <c r="C90" s="39">
        <v>152125.82464000001</v>
      </c>
      <c r="D90" s="39">
        <v>20879.324639999999</v>
      </c>
      <c r="E90" s="39">
        <v>132108.77557</v>
      </c>
      <c r="F90" s="40">
        <v>0.80917558548004831</v>
      </c>
      <c r="G90" s="39">
        <v>68534.928400000004</v>
      </c>
      <c r="H90" s="45">
        <v>0.45051475357445264</v>
      </c>
      <c r="I90" s="39">
        <v>810.06230000000005</v>
      </c>
      <c r="J90" s="39">
        <v>3984.2849000000001</v>
      </c>
      <c r="K90" s="39">
        <v>83590.896240000002</v>
      </c>
      <c r="L90" s="38">
        <f t="shared" si="1"/>
        <v>45.05147535744527</v>
      </c>
    </row>
    <row r="91" spans="1:12" ht="115.5" hidden="1" x14ac:dyDescent="0.25">
      <c r="A91" s="35" t="s">
        <v>266</v>
      </c>
      <c r="B91" s="38" t="s">
        <v>267</v>
      </c>
      <c r="C91" s="39">
        <v>237558.09213999999</v>
      </c>
      <c r="D91" s="39">
        <v>26119.8</v>
      </c>
      <c r="E91" s="39">
        <v>209573.68971999999</v>
      </c>
      <c r="F91" s="40">
        <v>0.84306940520218376</v>
      </c>
      <c r="G91" s="39">
        <v>111388.64118999999</v>
      </c>
      <c r="H91" s="45">
        <v>0.4688901151990873</v>
      </c>
      <c r="I91" s="39">
        <v>825.78593999999998</v>
      </c>
      <c r="J91" s="39">
        <v>4098.99575</v>
      </c>
      <c r="K91" s="39">
        <v>126169.45095</v>
      </c>
      <c r="L91" s="38">
        <f t="shared" si="1"/>
        <v>46.889011519908728</v>
      </c>
    </row>
    <row r="92" spans="1:12" ht="99" hidden="1" x14ac:dyDescent="0.25">
      <c r="A92" s="35" t="s">
        <v>268</v>
      </c>
      <c r="B92" s="38" t="s">
        <v>269</v>
      </c>
      <c r="C92" s="39">
        <v>22393.200000000001</v>
      </c>
      <c r="D92" s="39">
        <v>8798.2999999999993</v>
      </c>
      <c r="E92" s="39">
        <v>20207.358660000002</v>
      </c>
      <c r="F92" s="40">
        <v>0.9331234443017401</v>
      </c>
      <c r="G92" s="39">
        <v>10836.562879999999</v>
      </c>
      <c r="H92" s="45">
        <v>0.48392203347444762</v>
      </c>
      <c r="I92" s="39">
        <v>27.2</v>
      </c>
      <c r="J92" s="39">
        <v>588.4</v>
      </c>
      <c r="K92" s="39">
        <v>11556.637119999999</v>
      </c>
      <c r="L92" s="38">
        <f t="shared" si="1"/>
        <v>48.392203347444756</v>
      </c>
    </row>
    <row r="93" spans="1:12" ht="99" hidden="1" x14ac:dyDescent="0.25">
      <c r="A93" s="35" t="s">
        <v>270</v>
      </c>
      <c r="B93" s="38" t="s">
        <v>271</v>
      </c>
      <c r="C93" s="39">
        <v>22570.1</v>
      </c>
      <c r="D93" s="39">
        <v>4851.2</v>
      </c>
      <c r="E93" s="39">
        <v>19833.540730000001</v>
      </c>
      <c r="F93" s="40">
        <v>0.9654195807222955</v>
      </c>
      <c r="G93" s="39">
        <v>8971.8920500000004</v>
      </c>
      <c r="H93" s="45">
        <v>0.39751228616621104</v>
      </c>
      <c r="I93" s="39">
        <v>167.75653</v>
      </c>
      <c r="J93" s="39">
        <v>167.75653</v>
      </c>
      <c r="K93" s="39">
        <v>13598.20795</v>
      </c>
      <c r="L93" s="38">
        <f t="shared" si="1"/>
        <v>39.751228616621113</v>
      </c>
    </row>
  </sheetData>
  <autoFilter ref="A24:L93">
    <filterColumn colId="0">
      <filters>
        <filter val="УПРАВЛЕНИЕ ФЕДЕРАЛЬНОЙ СЛУЖБЫ ПО НАДЗОРУ В СФЕРЕ СВЯЗИ, ИНФОРМАЦИОННЫХ ТЕХНОЛОГИЙ И МАССОВЫХ КОММУНИКАЦИЙ ПО ЯРОСЛАВСКОЙ ОБЛАСТИ"/>
      </filters>
    </filterColumn>
    <filterColumn colId="2" showButton="0"/>
  </autoFilter>
  <mergeCells count="33">
    <mergeCell ref="D25:D26"/>
    <mergeCell ref="E25:E26"/>
    <mergeCell ref="A21:L21"/>
    <mergeCell ref="A24:A26"/>
    <mergeCell ref="B24:B26"/>
    <mergeCell ref="C24:D24"/>
    <mergeCell ref="F24:F26"/>
    <mergeCell ref="G24:G26"/>
    <mergeCell ref="H24:H26"/>
    <mergeCell ref="I24:I26"/>
    <mergeCell ref="J24:J26"/>
    <mergeCell ref="K24:K26"/>
    <mergeCell ref="L24:L26"/>
    <mergeCell ref="C25:C26"/>
    <mergeCell ref="A19:L19"/>
    <mergeCell ref="A20:L20"/>
    <mergeCell ref="A13:L13"/>
    <mergeCell ref="A14:L14"/>
    <mergeCell ref="A15:L15"/>
    <mergeCell ref="A16:L16"/>
    <mergeCell ref="A17:L17"/>
    <mergeCell ref="A18:L18"/>
    <mergeCell ref="A12:L12"/>
    <mergeCell ref="A2:L2"/>
    <mergeCell ref="A3:L3"/>
    <mergeCell ref="A4:L4"/>
    <mergeCell ref="A5:L5"/>
    <mergeCell ref="A6:L6"/>
    <mergeCell ref="A7:L7"/>
    <mergeCell ref="A8:L8"/>
    <mergeCell ref="A9:L9"/>
    <mergeCell ref="A10:L10"/>
    <mergeCell ref="A11:L11"/>
  </mergeCells>
  <pageMargins left="0.7" right="0.7" top="0.75" bottom="0.75" header="0.3" footer="0.3"/>
  <pageSetup paperSize="9" scale="5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13" workbookViewId="0">
      <selection activeCell="F28" sqref="F28:F92"/>
    </sheetView>
  </sheetViews>
  <sheetFormatPr defaultRowHeight="15" x14ac:dyDescent="0.25"/>
  <cols>
    <col min="1" max="1" width="49" style="86" customWidth="1"/>
    <col min="2" max="2" width="21" style="86" customWidth="1"/>
    <col min="3" max="4" width="26" style="86" customWidth="1"/>
    <col min="5" max="5" width="21" style="86" hidden="1" customWidth="1"/>
    <col min="6" max="12" width="21" style="86" customWidth="1"/>
    <col min="13" max="13" width="21" style="86" hidden="1" customWidth="1"/>
    <col min="14" max="14" width="26" style="86" hidden="1" customWidth="1"/>
    <col min="15" max="16" width="21" style="86" hidden="1" customWidth="1"/>
    <col min="17" max="16384" width="9.140625" style="86"/>
  </cols>
  <sheetData>
    <row r="1" spans="1:16" x14ac:dyDescent="0.25">
      <c r="A1" s="132" t="s">
        <v>272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x14ac:dyDescent="0.25">
      <c r="A2" s="132" t="s">
        <v>274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x14ac:dyDescent="0.25">
      <c r="A3" s="132" t="s">
        <v>273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6" x14ac:dyDescent="0.25">
      <c r="A4" s="132" t="s">
        <v>275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x14ac:dyDescent="0.25">
      <c r="A5" s="132" t="s">
        <v>276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x14ac:dyDescent="0.25">
      <c r="A6" s="132" t="s">
        <v>514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x14ac:dyDescent="0.25">
      <c r="A7" s="132" t="s">
        <v>515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x14ac:dyDescent="0.25">
      <c r="A8" s="132" t="s">
        <v>516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x14ac:dyDescent="0.25">
      <c r="A9" s="132" t="s">
        <v>517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</row>
    <row r="10" spans="1:16" x14ac:dyDescent="0.25">
      <c r="A10" s="132" t="s">
        <v>518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</row>
    <row r="11" spans="1:16" x14ac:dyDescent="0.25">
      <c r="A11" s="132" t="s">
        <v>519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</row>
    <row r="12" spans="1:16" x14ac:dyDescent="0.25">
      <c r="A12" s="132" t="s">
        <v>520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6" x14ac:dyDescent="0.25">
      <c r="A13" s="132" t="s">
        <v>521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6" x14ac:dyDescent="0.25">
      <c r="A14" s="132" t="s">
        <v>285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16" x14ac:dyDescent="0.25">
      <c r="A15" s="132" t="s">
        <v>522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</row>
    <row r="16" spans="1:16" x14ac:dyDescent="0.25">
      <c r="A16" s="132" t="s">
        <v>523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1:16" x14ac:dyDescent="0.25">
      <c r="A17" s="132" t="s">
        <v>288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8" spans="1:16" x14ac:dyDescent="0.25">
      <c r="A18" s="132" t="s">
        <v>289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</row>
    <row r="19" spans="1:16" x14ac:dyDescent="0.25">
      <c r="A19" s="132" t="s">
        <v>290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</row>
    <row r="20" spans="1:16" x14ac:dyDescent="0.25">
      <c r="A20" s="132" t="s">
        <v>291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</row>
    <row r="23" spans="1:16" x14ac:dyDescent="0.25">
      <c r="A23" s="134" t="s">
        <v>121</v>
      </c>
      <c r="B23" s="134" t="s">
        <v>122</v>
      </c>
      <c r="C23" s="134" t="s">
        <v>123</v>
      </c>
      <c r="D23" s="134" t="s">
        <v>123</v>
      </c>
      <c r="E23" s="134" t="s">
        <v>123</v>
      </c>
      <c r="F23" s="134" t="s">
        <v>96</v>
      </c>
      <c r="G23" s="134" t="s">
        <v>96</v>
      </c>
      <c r="H23" s="134" t="s">
        <v>96</v>
      </c>
      <c r="I23" s="134" t="s">
        <v>96</v>
      </c>
      <c r="J23" s="134" t="s">
        <v>0</v>
      </c>
      <c r="K23" s="134" t="s">
        <v>1</v>
      </c>
      <c r="L23" s="134" t="s">
        <v>2</v>
      </c>
      <c r="M23" s="134" t="s">
        <v>124</v>
      </c>
      <c r="N23" s="134" t="s">
        <v>3</v>
      </c>
      <c r="O23" s="134" t="s">
        <v>4</v>
      </c>
      <c r="P23" s="134" t="s">
        <v>125</v>
      </c>
    </row>
    <row r="24" spans="1:16" ht="15.75" x14ac:dyDescent="0.25">
      <c r="A24" s="134" t="s">
        <v>126</v>
      </c>
      <c r="B24" s="134" t="s">
        <v>126</v>
      </c>
      <c r="C24" s="134" t="s">
        <v>127</v>
      </c>
      <c r="D24" s="134" t="s">
        <v>128</v>
      </c>
      <c r="E24" s="87" t="s">
        <v>524</v>
      </c>
      <c r="F24" s="134" t="s">
        <v>129</v>
      </c>
      <c r="G24" s="134" t="s">
        <v>525</v>
      </c>
      <c r="H24" s="134" t="s">
        <v>525</v>
      </c>
      <c r="I24" s="134" t="s">
        <v>525</v>
      </c>
      <c r="J24" s="134" t="s">
        <v>126</v>
      </c>
      <c r="K24" s="134" t="s">
        <v>126</v>
      </c>
      <c r="L24" s="134" t="s">
        <v>126</v>
      </c>
      <c r="M24" s="134" t="s">
        <v>126</v>
      </c>
      <c r="N24" s="134" t="s">
        <v>126</v>
      </c>
      <c r="O24" s="134" t="s">
        <v>126</v>
      </c>
      <c r="P24" s="134" t="s">
        <v>126</v>
      </c>
    </row>
    <row r="25" spans="1:16" ht="94.5" x14ac:dyDescent="0.25">
      <c r="A25" s="134" t="s">
        <v>126</v>
      </c>
      <c r="B25" s="134" t="s">
        <v>126</v>
      </c>
      <c r="C25" s="134" t="s">
        <v>126</v>
      </c>
      <c r="D25" s="134" t="s">
        <v>126</v>
      </c>
      <c r="E25" s="87" t="s">
        <v>526</v>
      </c>
      <c r="F25" s="134" t="s">
        <v>126</v>
      </c>
      <c r="G25" s="87" t="s">
        <v>527</v>
      </c>
      <c r="H25" s="87" t="s">
        <v>528</v>
      </c>
      <c r="I25" s="87" t="s">
        <v>529</v>
      </c>
      <c r="J25" s="134" t="s">
        <v>126</v>
      </c>
      <c r="K25" s="134" t="s">
        <v>126</v>
      </c>
      <c r="L25" s="134" t="s">
        <v>126</v>
      </c>
      <c r="M25" s="134" t="s">
        <v>126</v>
      </c>
      <c r="N25" s="134" t="s">
        <v>126</v>
      </c>
      <c r="O25" s="134" t="s">
        <v>126</v>
      </c>
      <c r="P25" s="134" t="s">
        <v>126</v>
      </c>
    </row>
    <row r="26" spans="1:16" ht="15.75" x14ac:dyDescent="0.25">
      <c r="A26" s="87" t="s">
        <v>130</v>
      </c>
      <c r="B26" s="87" t="s">
        <v>131</v>
      </c>
      <c r="C26" s="87" t="s">
        <v>132</v>
      </c>
      <c r="D26" s="87" t="s">
        <v>133</v>
      </c>
      <c r="E26" s="87" t="s">
        <v>530</v>
      </c>
      <c r="F26" s="87" t="s">
        <v>134</v>
      </c>
      <c r="G26" s="87" t="s">
        <v>531</v>
      </c>
      <c r="H26" s="87" t="s">
        <v>532</v>
      </c>
      <c r="I26" s="87" t="s">
        <v>533</v>
      </c>
      <c r="J26" s="87" t="s">
        <v>135</v>
      </c>
      <c r="K26" s="87" t="s">
        <v>136</v>
      </c>
      <c r="L26" s="87" t="s">
        <v>137</v>
      </c>
      <c r="M26" s="87" t="s">
        <v>138</v>
      </c>
      <c r="N26" s="87" t="s">
        <v>139</v>
      </c>
      <c r="O26" s="87" t="s">
        <v>140</v>
      </c>
      <c r="P26" s="87" t="s">
        <v>292</v>
      </c>
    </row>
    <row r="27" spans="1:16" ht="16.5" x14ac:dyDescent="0.25">
      <c r="A27" s="88" t="s">
        <v>102</v>
      </c>
      <c r="B27" s="88" t="s">
        <v>126</v>
      </c>
      <c r="C27" s="89">
        <v>1390032.69891</v>
      </c>
      <c r="D27" s="89">
        <v>1390032.69891</v>
      </c>
      <c r="E27" s="89">
        <v>0</v>
      </c>
      <c r="F27" s="89">
        <v>1336866.22609</v>
      </c>
      <c r="G27" s="89">
        <v>1331021.8469799999</v>
      </c>
      <c r="H27" s="89">
        <v>5844.3791099999999</v>
      </c>
      <c r="I27" s="90" t="s">
        <v>126</v>
      </c>
      <c r="J27" s="91">
        <v>0.95754714836832711</v>
      </c>
      <c r="K27" s="89">
        <v>657736.51547999994</v>
      </c>
      <c r="L27" s="91">
        <v>0.47318060646757942</v>
      </c>
      <c r="M27" s="89">
        <v>53166.472820000003</v>
      </c>
      <c r="N27" s="89">
        <v>59010.851929999997</v>
      </c>
      <c r="O27" s="89">
        <v>732296.18342999998</v>
      </c>
      <c r="P27" s="88" t="s">
        <v>126</v>
      </c>
    </row>
    <row r="28" spans="1:16" ht="49.5" x14ac:dyDescent="0.25">
      <c r="A28" s="88" t="s">
        <v>141</v>
      </c>
      <c r="B28" s="92" t="s">
        <v>142</v>
      </c>
      <c r="C28" s="93">
        <v>880884.71979999996</v>
      </c>
      <c r="D28" s="93">
        <v>880884.71979999996</v>
      </c>
      <c r="E28" s="93">
        <v>0</v>
      </c>
      <c r="F28" s="93">
        <v>854690.29567000002</v>
      </c>
      <c r="G28" s="93">
        <v>854690.29567000002</v>
      </c>
      <c r="H28" s="93">
        <v>0</v>
      </c>
      <c r="I28" s="90" t="s">
        <v>126</v>
      </c>
      <c r="J28" s="94">
        <v>0.97026350492724256</v>
      </c>
      <c r="K28" s="93">
        <v>302465.15372</v>
      </c>
      <c r="L28" s="94">
        <v>0.34336519515138492</v>
      </c>
      <c r="M28" s="93">
        <v>26194.424129999999</v>
      </c>
      <c r="N28" s="93">
        <v>26194.424129999999</v>
      </c>
      <c r="O28" s="93">
        <v>578419.56608000002</v>
      </c>
      <c r="P28" s="92" t="s">
        <v>143</v>
      </c>
    </row>
    <row r="29" spans="1:16" ht="99" x14ac:dyDescent="0.25">
      <c r="A29" s="88" t="s">
        <v>144</v>
      </c>
      <c r="B29" s="92" t="s">
        <v>145</v>
      </c>
      <c r="C29" s="93">
        <v>9111.9161600000007</v>
      </c>
      <c r="D29" s="93">
        <v>9111.9161600000007</v>
      </c>
      <c r="E29" s="93">
        <v>0</v>
      </c>
      <c r="F29" s="93">
        <v>8989.6479199999994</v>
      </c>
      <c r="G29" s="93">
        <v>8197.7416099999991</v>
      </c>
      <c r="H29" s="93">
        <v>791.90630999999996</v>
      </c>
      <c r="I29" s="90" t="s">
        <v>126</v>
      </c>
      <c r="J29" s="94">
        <f>F29/D29*100%</f>
        <v>0.9865815007674521</v>
      </c>
      <c r="K29" s="93">
        <v>6091.2893700000004</v>
      </c>
      <c r="L29" s="94">
        <f>SUM(K29/D29)*100%</f>
        <v>0.66849708261582597</v>
      </c>
      <c r="M29" s="93">
        <v>122.26824000000001</v>
      </c>
      <c r="N29" s="93">
        <v>914.17454999999995</v>
      </c>
      <c r="O29" s="93">
        <v>3020.6267899999998</v>
      </c>
      <c r="P29" s="92" t="s">
        <v>143</v>
      </c>
    </row>
    <row r="30" spans="1:16" ht="66" x14ac:dyDescent="0.25">
      <c r="A30" s="88" t="s">
        <v>146</v>
      </c>
      <c r="B30" s="92" t="s">
        <v>147</v>
      </c>
      <c r="C30" s="93">
        <v>9837.0589600000003</v>
      </c>
      <c r="D30" s="93">
        <v>9837.0589600000003</v>
      </c>
      <c r="E30" s="93">
        <v>0</v>
      </c>
      <c r="F30" s="93">
        <v>9817.9030299999995</v>
      </c>
      <c r="G30" s="93">
        <v>9543.0020299999996</v>
      </c>
      <c r="H30" s="93">
        <v>274.90100000000001</v>
      </c>
      <c r="I30" s="90" t="s">
        <v>126</v>
      </c>
      <c r="J30" s="94">
        <f t="shared" ref="J30:J92" si="0">F30/D30*100%</f>
        <v>0.99805267711844625</v>
      </c>
      <c r="K30" s="93">
        <v>6502.1113599999999</v>
      </c>
      <c r="L30" s="94">
        <f t="shared" ref="L30:L92" si="1">SUM(K30/D30)*100%</f>
        <v>0.66098123295176425</v>
      </c>
      <c r="M30" s="93">
        <v>19.155930000000001</v>
      </c>
      <c r="N30" s="93">
        <v>294.05693000000002</v>
      </c>
      <c r="O30" s="93">
        <v>3334.9476</v>
      </c>
      <c r="P30" s="92" t="s">
        <v>143</v>
      </c>
    </row>
    <row r="31" spans="1:16" ht="66" x14ac:dyDescent="0.25">
      <c r="A31" s="88" t="s">
        <v>148</v>
      </c>
      <c r="B31" s="92" t="s">
        <v>149</v>
      </c>
      <c r="C31" s="93">
        <v>95568.25</v>
      </c>
      <c r="D31" s="93">
        <v>95568.25</v>
      </c>
      <c r="E31" s="93">
        <v>0</v>
      </c>
      <c r="F31" s="93">
        <v>73940.306809999995</v>
      </c>
      <c r="G31" s="93">
        <v>73868.007140000002</v>
      </c>
      <c r="H31" s="93">
        <v>72.299670000000006</v>
      </c>
      <c r="I31" s="90" t="s">
        <v>126</v>
      </c>
      <c r="J31" s="94">
        <f t="shared" si="0"/>
        <v>0.77369112451049371</v>
      </c>
      <c r="K31" s="93">
        <v>63100.425000000003</v>
      </c>
      <c r="L31" s="94">
        <f t="shared" si="1"/>
        <v>0.66026556937058078</v>
      </c>
      <c r="M31" s="93">
        <v>21627.943190000002</v>
      </c>
      <c r="N31" s="93">
        <v>21700.242859999998</v>
      </c>
      <c r="O31" s="93">
        <v>32467.825000000001</v>
      </c>
      <c r="P31" s="92" t="s">
        <v>143</v>
      </c>
    </row>
    <row r="32" spans="1:16" ht="66" x14ac:dyDescent="0.25">
      <c r="A32" s="88" t="s">
        <v>150</v>
      </c>
      <c r="B32" s="92" t="s">
        <v>151</v>
      </c>
      <c r="C32" s="93">
        <v>2477.35</v>
      </c>
      <c r="D32" s="93">
        <v>2477.35</v>
      </c>
      <c r="E32" s="93">
        <v>0</v>
      </c>
      <c r="F32" s="93">
        <v>2477.2946400000001</v>
      </c>
      <c r="G32" s="93">
        <v>2477.2946400000001</v>
      </c>
      <c r="H32" s="93">
        <v>0</v>
      </c>
      <c r="I32" s="90" t="s">
        <v>126</v>
      </c>
      <c r="J32" s="94">
        <f t="shared" si="0"/>
        <v>0.99997765354108226</v>
      </c>
      <c r="K32" s="93">
        <v>1908.98071</v>
      </c>
      <c r="L32" s="94">
        <f t="shared" si="1"/>
        <v>0.77057368155488737</v>
      </c>
      <c r="M32" s="93">
        <v>5.5359999999999999E-2</v>
      </c>
      <c r="N32" s="93">
        <v>5.5359999999999999E-2</v>
      </c>
      <c r="O32" s="93">
        <v>568.36928999999998</v>
      </c>
      <c r="P32" s="92" t="s">
        <v>143</v>
      </c>
    </row>
    <row r="33" spans="1:16" ht="66" x14ac:dyDescent="0.25">
      <c r="A33" s="88" t="s">
        <v>152</v>
      </c>
      <c r="B33" s="92" t="s">
        <v>153</v>
      </c>
      <c r="C33" s="93">
        <v>1805.3</v>
      </c>
      <c r="D33" s="93">
        <v>1805.3</v>
      </c>
      <c r="E33" s="93">
        <v>0</v>
      </c>
      <c r="F33" s="93">
        <v>1760.7402999999999</v>
      </c>
      <c r="G33" s="93">
        <v>1760.7402999999999</v>
      </c>
      <c r="H33" s="93">
        <v>0</v>
      </c>
      <c r="I33" s="90" t="s">
        <v>126</v>
      </c>
      <c r="J33" s="94">
        <f t="shared" si="0"/>
        <v>0.97531728798537642</v>
      </c>
      <c r="K33" s="93">
        <v>1205.08854</v>
      </c>
      <c r="L33" s="94">
        <f t="shared" si="1"/>
        <v>0.66752813382817255</v>
      </c>
      <c r="M33" s="93">
        <v>44.559699999999999</v>
      </c>
      <c r="N33" s="93">
        <v>44.559699999999999</v>
      </c>
      <c r="O33" s="93">
        <v>600.21145999999999</v>
      </c>
      <c r="P33" s="92" t="s">
        <v>143</v>
      </c>
    </row>
    <row r="34" spans="1:16" ht="66" x14ac:dyDescent="0.25">
      <c r="A34" s="88" t="s">
        <v>154</v>
      </c>
      <c r="B34" s="92" t="s">
        <v>155</v>
      </c>
      <c r="C34" s="93">
        <v>4737.2</v>
      </c>
      <c r="D34" s="93">
        <v>4737.2</v>
      </c>
      <c r="E34" s="93">
        <v>0</v>
      </c>
      <c r="F34" s="93">
        <v>4716.8627900000001</v>
      </c>
      <c r="G34" s="93">
        <v>4716.8627900000001</v>
      </c>
      <c r="H34" s="93">
        <v>0</v>
      </c>
      <c r="I34" s="90" t="s">
        <v>126</v>
      </c>
      <c r="J34" s="94">
        <f t="shared" si="0"/>
        <v>0.99570691336654571</v>
      </c>
      <c r="K34" s="93">
        <v>3521.9372899999998</v>
      </c>
      <c r="L34" s="94">
        <f t="shared" si="1"/>
        <v>0.74346392172591402</v>
      </c>
      <c r="M34" s="93">
        <v>20.337209999999999</v>
      </c>
      <c r="N34" s="93">
        <v>20.337209999999999</v>
      </c>
      <c r="O34" s="93">
        <v>1215.26271</v>
      </c>
      <c r="P34" s="92" t="s">
        <v>143</v>
      </c>
    </row>
    <row r="35" spans="1:16" ht="66" x14ac:dyDescent="0.25">
      <c r="A35" s="88" t="s">
        <v>156</v>
      </c>
      <c r="B35" s="92" t="s">
        <v>157</v>
      </c>
      <c r="C35" s="93">
        <v>4723.1000000000004</v>
      </c>
      <c r="D35" s="93">
        <v>4723.1000000000004</v>
      </c>
      <c r="E35" s="93">
        <v>0</v>
      </c>
      <c r="F35" s="93">
        <v>4713.5870000000004</v>
      </c>
      <c r="G35" s="93">
        <v>4713.5870000000004</v>
      </c>
      <c r="H35" s="93">
        <v>0</v>
      </c>
      <c r="I35" s="90" t="s">
        <v>126</v>
      </c>
      <c r="J35" s="94">
        <f t="shared" si="0"/>
        <v>0.99798585674662832</v>
      </c>
      <c r="K35" s="93">
        <v>3636.1903400000001</v>
      </c>
      <c r="L35" s="94">
        <f t="shared" si="1"/>
        <v>0.76987367195274281</v>
      </c>
      <c r="M35" s="93">
        <v>9.5129999999999999</v>
      </c>
      <c r="N35" s="93">
        <v>9.5129999999999999</v>
      </c>
      <c r="O35" s="93">
        <v>1086.90966</v>
      </c>
      <c r="P35" s="92" t="s">
        <v>143</v>
      </c>
    </row>
    <row r="36" spans="1:16" ht="66" x14ac:dyDescent="0.25">
      <c r="A36" s="88" t="s">
        <v>158</v>
      </c>
      <c r="B36" s="92" t="s">
        <v>159</v>
      </c>
      <c r="C36" s="93">
        <v>5629.65</v>
      </c>
      <c r="D36" s="93">
        <v>5629.65</v>
      </c>
      <c r="E36" s="93">
        <v>0</v>
      </c>
      <c r="F36" s="93">
        <v>5627.7068799999997</v>
      </c>
      <c r="G36" s="93">
        <v>5627.7068799999997</v>
      </c>
      <c r="H36" s="93">
        <v>0</v>
      </c>
      <c r="I36" s="90" t="s">
        <v>126</v>
      </c>
      <c r="J36" s="94">
        <f t="shared" si="0"/>
        <v>0.99965484177524355</v>
      </c>
      <c r="K36" s="93">
        <v>4222.6399199999996</v>
      </c>
      <c r="L36" s="94">
        <f t="shared" si="1"/>
        <v>0.75007148224134712</v>
      </c>
      <c r="M36" s="93">
        <v>1.94312</v>
      </c>
      <c r="N36" s="93">
        <v>1.94312</v>
      </c>
      <c r="O36" s="93">
        <v>1407.01008</v>
      </c>
      <c r="P36" s="92" t="s">
        <v>143</v>
      </c>
    </row>
    <row r="37" spans="1:16" ht="66" x14ac:dyDescent="0.25">
      <c r="A37" s="88" t="s">
        <v>160</v>
      </c>
      <c r="B37" s="92" t="s">
        <v>161</v>
      </c>
      <c r="C37" s="93">
        <v>3033.32</v>
      </c>
      <c r="D37" s="93">
        <v>3033.32</v>
      </c>
      <c r="E37" s="93">
        <v>0</v>
      </c>
      <c r="F37" s="93">
        <v>2987.5634500000001</v>
      </c>
      <c r="G37" s="93">
        <v>2842.8134500000001</v>
      </c>
      <c r="H37" s="93">
        <v>144.75</v>
      </c>
      <c r="I37" s="90" t="s">
        <v>126</v>
      </c>
      <c r="J37" s="94">
        <f t="shared" si="0"/>
        <v>0.984915356770799</v>
      </c>
      <c r="K37" s="93">
        <v>2036.4096999999999</v>
      </c>
      <c r="L37" s="94">
        <f t="shared" si="1"/>
        <v>0.67134680811783787</v>
      </c>
      <c r="M37" s="93">
        <v>45.756549999999997</v>
      </c>
      <c r="N37" s="93">
        <v>190.50655</v>
      </c>
      <c r="O37" s="93">
        <v>996.91030000000001</v>
      </c>
      <c r="P37" s="92" t="s">
        <v>143</v>
      </c>
    </row>
    <row r="38" spans="1:16" ht="66" x14ac:dyDescent="0.25">
      <c r="A38" s="88" t="s">
        <v>162</v>
      </c>
      <c r="B38" s="92" t="s">
        <v>163</v>
      </c>
      <c r="C38" s="93">
        <v>2465.5692800000002</v>
      </c>
      <c r="D38" s="93">
        <v>2465.5692800000002</v>
      </c>
      <c r="E38" s="93">
        <v>0</v>
      </c>
      <c r="F38" s="93">
        <v>2408.3751400000001</v>
      </c>
      <c r="G38" s="93">
        <v>2408.3751400000001</v>
      </c>
      <c r="H38" s="93">
        <v>0</v>
      </c>
      <c r="I38" s="90" t="s">
        <v>126</v>
      </c>
      <c r="J38" s="94">
        <f t="shared" si="0"/>
        <v>0.97680286639522051</v>
      </c>
      <c r="K38" s="93">
        <v>1610.8739800000001</v>
      </c>
      <c r="L38" s="94">
        <f t="shared" si="1"/>
        <v>0.65334768447471891</v>
      </c>
      <c r="M38" s="93">
        <v>57.194139999999997</v>
      </c>
      <c r="N38" s="93">
        <v>57.194139999999997</v>
      </c>
      <c r="O38" s="93">
        <v>854.69529999999997</v>
      </c>
      <c r="P38" s="92" t="s">
        <v>143</v>
      </c>
    </row>
    <row r="39" spans="1:16" ht="66" x14ac:dyDescent="0.25">
      <c r="A39" s="88" t="s">
        <v>164</v>
      </c>
      <c r="B39" s="92" t="s">
        <v>165</v>
      </c>
      <c r="C39" s="93">
        <v>2965</v>
      </c>
      <c r="D39" s="93">
        <v>2965</v>
      </c>
      <c r="E39" s="93">
        <v>0</v>
      </c>
      <c r="F39" s="93">
        <v>2839.9382799999998</v>
      </c>
      <c r="G39" s="93">
        <v>2839.9382799999998</v>
      </c>
      <c r="H39" s="93">
        <v>0</v>
      </c>
      <c r="I39" s="90" t="s">
        <v>126</v>
      </c>
      <c r="J39" s="94">
        <f t="shared" si="0"/>
        <v>0.9578206677908937</v>
      </c>
      <c r="K39" s="93">
        <v>2150.5416</v>
      </c>
      <c r="L39" s="94">
        <f t="shared" si="1"/>
        <v>0.72530913996627322</v>
      </c>
      <c r="M39" s="93">
        <v>125.06171999999999</v>
      </c>
      <c r="N39" s="93">
        <v>125.06171999999999</v>
      </c>
      <c r="O39" s="93">
        <v>814.45839999999998</v>
      </c>
      <c r="P39" s="92" t="s">
        <v>143</v>
      </c>
    </row>
    <row r="40" spans="1:16" ht="66" x14ac:dyDescent="0.25">
      <c r="A40" s="88" t="s">
        <v>166</v>
      </c>
      <c r="B40" s="92" t="s">
        <v>167</v>
      </c>
      <c r="C40" s="93">
        <v>3356.4</v>
      </c>
      <c r="D40" s="93">
        <v>3356.4</v>
      </c>
      <c r="E40" s="93">
        <v>0</v>
      </c>
      <c r="F40" s="93">
        <v>3356.35</v>
      </c>
      <c r="G40" s="93">
        <v>3356.35</v>
      </c>
      <c r="H40" s="93">
        <v>0</v>
      </c>
      <c r="I40" s="90" t="s">
        <v>126</v>
      </c>
      <c r="J40" s="94">
        <f t="shared" si="0"/>
        <v>0.99998510308664035</v>
      </c>
      <c r="K40" s="93">
        <v>2523.3672999999999</v>
      </c>
      <c r="L40" s="94">
        <f t="shared" si="1"/>
        <v>0.75180768084852811</v>
      </c>
      <c r="M40" s="93">
        <v>0.05</v>
      </c>
      <c r="N40" s="93">
        <v>0.05</v>
      </c>
      <c r="O40" s="93">
        <v>833.03269999999998</v>
      </c>
      <c r="P40" s="92" t="s">
        <v>143</v>
      </c>
    </row>
    <row r="41" spans="1:16" ht="66" x14ac:dyDescent="0.25">
      <c r="A41" s="88" t="s">
        <v>168</v>
      </c>
      <c r="B41" s="92" t="s">
        <v>169</v>
      </c>
      <c r="C41" s="93">
        <v>7277.8080799999998</v>
      </c>
      <c r="D41" s="93">
        <v>7277.8080799999998</v>
      </c>
      <c r="E41" s="93">
        <v>0</v>
      </c>
      <c r="F41" s="93">
        <v>7206.2847599999996</v>
      </c>
      <c r="G41" s="93">
        <v>7206.2847599999996</v>
      </c>
      <c r="H41" s="93">
        <v>0</v>
      </c>
      <c r="I41" s="90" t="s">
        <v>126</v>
      </c>
      <c r="J41" s="94">
        <f t="shared" si="0"/>
        <v>0.99017240916306215</v>
      </c>
      <c r="K41" s="93">
        <v>5810.5207499999997</v>
      </c>
      <c r="L41" s="94">
        <f t="shared" si="1"/>
        <v>0.7983888398991692</v>
      </c>
      <c r="M41" s="93">
        <v>71.523319999999998</v>
      </c>
      <c r="N41" s="93">
        <v>71.523319999999998</v>
      </c>
      <c r="O41" s="93">
        <v>1467.2873300000001</v>
      </c>
      <c r="P41" s="92" t="s">
        <v>143</v>
      </c>
    </row>
    <row r="42" spans="1:16" ht="66" x14ac:dyDescent="0.25">
      <c r="A42" s="88" t="s">
        <v>170</v>
      </c>
      <c r="B42" s="92" t="s">
        <v>171</v>
      </c>
      <c r="C42" s="93">
        <v>2447.2166200000001</v>
      </c>
      <c r="D42" s="93">
        <v>2447.2166200000001</v>
      </c>
      <c r="E42" s="93">
        <v>0</v>
      </c>
      <c r="F42" s="93">
        <v>2444.3009999999999</v>
      </c>
      <c r="G42" s="93">
        <v>2444.3009999999999</v>
      </c>
      <c r="H42" s="93">
        <v>0</v>
      </c>
      <c r="I42" s="90" t="s">
        <v>126</v>
      </c>
      <c r="J42" s="94">
        <f t="shared" si="0"/>
        <v>0.99880859749963602</v>
      </c>
      <c r="K42" s="93">
        <v>1856.41407</v>
      </c>
      <c r="L42" s="94">
        <f t="shared" si="1"/>
        <v>0.75858183326656226</v>
      </c>
      <c r="M42" s="93">
        <v>2.9156200000000001</v>
      </c>
      <c r="N42" s="93">
        <v>2.9156200000000001</v>
      </c>
      <c r="O42" s="93">
        <v>590.80255</v>
      </c>
      <c r="P42" s="92" t="s">
        <v>143</v>
      </c>
    </row>
    <row r="43" spans="1:16" ht="66" x14ac:dyDescent="0.25">
      <c r="A43" s="88" t="s">
        <v>172</v>
      </c>
      <c r="B43" s="92" t="s">
        <v>173</v>
      </c>
      <c r="C43" s="93">
        <v>10157.53872</v>
      </c>
      <c r="D43" s="93">
        <v>10157.53872</v>
      </c>
      <c r="E43" s="93">
        <v>0</v>
      </c>
      <c r="F43" s="93">
        <v>10153.65346</v>
      </c>
      <c r="G43" s="93">
        <v>10153.65346</v>
      </c>
      <c r="H43" s="93">
        <v>0</v>
      </c>
      <c r="I43" s="90" t="s">
        <v>126</v>
      </c>
      <c r="J43" s="94">
        <f t="shared" si="0"/>
        <v>0.99961749985827264</v>
      </c>
      <c r="K43" s="93">
        <v>7818.3295699999999</v>
      </c>
      <c r="L43" s="94">
        <f t="shared" si="1"/>
        <v>0.76970709002623416</v>
      </c>
      <c r="M43" s="93">
        <v>3.8852600000000002</v>
      </c>
      <c r="N43" s="93">
        <v>3.8852600000000002</v>
      </c>
      <c r="O43" s="93">
        <v>2339.2091500000001</v>
      </c>
      <c r="P43" s="92" t="s">
        <v>143</v>
      </c>
    </row>
    <row r="44" spans="1:16" ht="66" x14ac:dyDescent="0.25">
      <c r="A44" s="88" t="s">
        <v>174</v>
      </c>
      <c r="B44" s="92" t="s">
        <v>175</v>
      </c>
      <c r="C44" s="93">
        <v>8025.9</v>
      </c>
      <c r="D44" s="93">
        <v>8025.9</v>
      </c>
      <c r="E44" s="93">
        <v>0</v>
      </c>
      <c r="F44" s="93">
        <v>7741.0623100000003</v>
      </c>
      <c r="G44" s="93">
        <v>7741.0623100000003</v>
      </c>
      <c r="H44" s="93">
        <v>0</v>
      </c>
      <c r="I44" s="90" t="s">
        <v>126</v>
      </c>
      <c r="J44" s="94">
        <f t="shared" si="0"/>
        <v>0.9645101870195244</v>
      </c>
      <c r="K44" s="93">
        <v>5411.7419499999996</v>
      </c>
      <c r="L44" s="94">
        <f t="shared" si="1"/>
        <v>0.6742847468819696</v>
      </c>
      <c r="M44" s="93">
        <v>284.83769000000001</v>
      </c>
      <c r="N44" s="93">
        <v>284.83769000000001</v>
      </c>
      <c r="O44" s="93">
        <v>2614.15805</v>
      </c>
      <c r="P44" s="92" t="s">
        <v>143</v>
      </c>
    </row>
    <row r="45" spans="1:16" ht="66" x14ac:dyDescent="0.25">
      <c r="A45" s="88" t="s">
        <v>176</v>
      </c>
      <c r="B45" s="92" t="s">
        <v>177</v>
      </c>
      <c r="C45" s="93">
        <v>8100.9</v>
      </c>
      <c r="D45" s="93">
        <v>8100.9</v>
      </c>
      <c r="E45" s="93">
        <v>0</v>
      </c>
      <c r="F45" s="93">
        <v>7736.3462</v>
      </c>
      <c r="G45" s="93">
        <v>7627.9644099999996</v>
      </c>
      <c r="H45" s="93">
        <v>108.38179</v>
      </c>
      <c r="I45" s="90" t="s">
        <v>126</v>
      </c>
      <c r="J45" s="94">
        <f t="shared" si="0"/>
        <v>0.95499835820711287</v>
      </c>
      <c r="K45" s="93">
        <v>3055.4037600000001</v>
      </c>
      <c r="L45" s="94">
        <f t="shared" si="1"/>
        <v>0.37716843313705889</v>
      </c>
      <c r="M45" s="93">
        <v>364.55380000000002</v>
      </c>
      <c r="N45" s="93">
        <v>472.93558999999999</v>
      </c>
      <c r="O45" s="93">
        <v>5045.4962400000004</v>
      </c>
      <c r="P45" s="92" t="s">
        <v>143</v>
      </c>
    </row>
    <row r="46" spans="1:16" ht="66" x14ac:dyDescent="0.25">
      <c r="A46" s="88" t="s">
        <v>178</v>
      </c>
      <c r="B46" s="92" t="s">
        <v>179</v>
      </c>
      <c r="C46" s="93">
        <v>16977.099999999999</v>
      </c>
      <c r="D46" s="93">
        <v>16977.099999999999</v>
      </c>
      <c r="E46" s="93">
        <v>0</v>
      </c>
      <c r="F46" s="93">
        <v>16927.231469999999</v>
      </c>
      <c r="G46" s="93">
        <v>16577.754679999998</v>
      </c>
      <c r="H46" s="93">
        <v>349.47678999999999</v>
      </c>
      <c r="I46" s="90" t="s">
        <v>126</v>
      </c>
      <c r="J46" s="94">
        <f t="shared" si="0"/>
        <v>0.99706260020851623</v>
      </c>
      <c r="K46" s="93">
        <v>12495.46758</v>
      </c>
      <c r="L46" s="94">
        <f t="shared" si="1"/>
        <v>0.73601896554770851</v>
      </c>
      <c r="M46" s="93">
        <v>49.86853</v>
      </c>
      <c r="N46" s="93">
        <v>399.34532000000002</v>
      </c>
      <c r="O46" s="93">
        <v>4481.6324199999999</v>
      </c>
      <c r="P46" s="92" t="s">
        <v>143</v>
      </c>
    </row>
    <row r="47" spans="1:16" ht="82.5" x14ac:dyDescent="0.25">
      <c r="A47" s="88" t="s">
        <v>180</v>
      </c>
      <c r="B47" s="92" t="s">
        <v>181</v>
      </c>
      <c r="C47" s="93">
        <v>18519</v>
      </c>
      <c r="D47" s="93">
        <v>18519</v>
      </c>
      <c r="E47" s="93">
        <v>0</v>
      </c>
      <c r="F47" s="93">
        <v>18455.20635</v>
      </c>
      <c r="G47" s="93">
        <v>18455.20635</v>
      </c>
      <c r="H47" s="93">
        <v>0</v>
      </c>
      <c r="I47" s="90" t="s">
        <v>126</v>
      </c>
      <c r="J47" s="94">
        <f t="shared" si="0"/>
        <v>0.99655523246395594</v>
      </c>
      <c r="K47" s="93">
        <v>13639.925149999999</v>
      </c>
      <c r="L47" s="94">
        <f t="shared" si="1"/>
        <v>0.73653680814298828</v>
      </c>
      <c r="M47" s="93">
        <v>63.79365</v>
      </c>
      <c r="N47" s="93">
        <v>63.79365</v>
      </c>
      <c r="O47" s="93">
        <v>4879.07485</v>
      </c>
      <c r="P47" s="92" t="s">
        <v>143</v>
      </c>
    </row>
    <row r="48" spans="1:16" ht="66" x14ac:dyDescent="0.25">
      <c r="A48" s="88" t="s">
        <v>182</v>
      </c>
      <c r="B48" s="92" t="s">
        <v>183</v>
      </c>
      <c r="C48" s="93">
        <v>2684.7</v>
      </c>
      <c r="D48" s="93">
        <v>2684.7</v>
      </c>
      <c r="E48" s="93">
        <v>0</v>
      </c>
      <c r="F48" s="93">
        <v>2640.68867</v>
      </c>
      <c r="G48" s="93">
        <v>2640.68867</v>
      </c>
      <c r="H48" s="93">
        <v>0</v>
      </c>
      <c r="I48" s="90" t="s">
        <v>126</v>
      </c>
      <c r="J48" s="94">
        <f t="shared" si="0"/>
        <v>0.98360661153946449</v>
      </c>
      <c r="K48" s="93">
        <v>2014.56052</v>
      </c>
      <c r="L48" s="94">
        <f t="shared" si="1"/>
        <v>0.75038571162513512</v>
      </c>
      <c r="M48" s="93">
        <v>44.011330000000001</v>
      </c>
      <c r="N48" s="93">
        <v>44.011330000000001</v>
      </c>
      <c r="O48" s="93">
        <v>670.13948000000005</v>
      </c>
      <c r="P48" s="92" t="s">
        <v>143</v>
      </c>
    </row>
    <row r="49" spans="1:16" ht="82.5" x14ac:dyDescent="0.25">
      <c r="A49" s="88" t="s">
        <v>184</v>
      </c>
      <c r="B49" s="92" t="s">
        <v>185</v>
      </c>
      <c r="C49" s="93">
        <v>8964.5156000000006</v>
      </c>
      <c r="D49" s="93">
        <v>8964.5156000000006</v>
      </c>
      <c r="E49" s="93">
        <v>0</v>
      </c>
      <c r="F49" s="93">
        <v>8595.9177099999997</v>
      </c>
      <c r="G49" s="93">
        <v>8595.9177099999997</v>
      </c>
      <c r="H49" s="93">
        <v>0</v>
      </c>
      <c r="I49" s="90" t="s">
        <v>126</v>
      </c>
      <c r="J49" s="94">
        <f t="shared" si="0"/>
        <v>0.9588825647199497</v>
      </c>
      <c r="K49" s="93">
        <v>5932.6574799999999</v>
      </c>
      <c r="L49" s="94">
        <f t="shared" si="1"/>
        <v>0.66179342473340108</v>
      </c>
      <c r="M49" s="93">
        <v>368.59789000000001</v>
      </c>
      <c r="N49" s="93">
        <v>368.59789000000001</v>
      </c>
      <c r="O49" s="93">
        <v>3031.8581199999999</v>
      </c>
      <c r="P49" s="92" t="s">
        <v>143</v>
      </c>
    </row>
    <row r="50" spans="1:16" ht="66" x14ac:dyDescent="0.25">
      <c r="A50" s="88" t="s">
        <v>186</v>
      </c>
      <c r="B50" s="92" t="s">
        <v>187</v>
      </c>
      <c r="C50" s="93">
        <v>4515.8248800000001</v>
      </c>
      <c r="D50" s="93">
        <v>4515.8248800000001</v>
      </c>
      <c r="E50" s="93">
        <v>0</v>
      </c>
      <c r="F50" s="93">
        <v>4506.2760099999996</v>
      </c>
      <c r="G50" s="93">
        <v>4506.2760099999996</v>
      </c>
      <c r="H50" s="93">
        <v>0</v>
      </c>
      <c r="I50" s="90" t="s">
        <v>126</v>
      </c>
      <c r="J50" s="94">
        <f t="shared" si="0"/>
        <v>0.99788546494743602</v>
      </c>
      <c r="K50" s="93">
        <v>3091.4342900000001</v>
      </c>
      <c r="L50" s="94">
        <f t="shared" si="1"/>
        <v>0.68457798345802989</v>
      </c>
      <c r="M50" s="93">
        <v>9.5488700000000009</v>
      </c>
      <c r="N50" s="93">
        <v>9.5488700000000009</v>
      </c>
      <c r="O50" s="93">
        <v>1424.39059</v>
      </c>
      <c r="P50" s="92" t="s">
        <v>143</v>
      </c>
    </row>
    <row r="51" spans="1:16" ht="66" x14ac:dyDescent="0.25">
      <c r="A51" s="88" t="s">
        <v>188</v>
      </c>
      <c r="B51" s="92" t="s">
        <v>189</v>
      </c>
      <c r="C51" s="93">
        <v>2584.7600000000002</v>
      </c>
      <c r="D51" s="93">
        <v>2584.7600000000002</v>
      </c>
      <c r="E51" s="93">
        <v>0</v>
      </c>
      <c r="F51" s="93">
        <v>2581.29484</v>
      </c>
      <c r="G51" s="93">
        <v>2581.29484</v>
      </c>
      <c r="H51" s="93">
        <v>0</v>
      </c>
      <c r="I51" s="90" t="s">
        <v>126</v>
      </c>
      <c r="J51" s="94">
        <f t="shared" si="0"/>
        <v>0.99865938810566546</v>
      </c>
      <c r="K51" s="93">
        <v>1837.25757</v>
      </c>
      <c r="L51" s="94">
        <f t="shared" si="1"/>
        <v>0.71080393150621324</v>
      </c>
      <c r="M51" s="93">
        <v>3.46516</v>
      </c>
      <c r="N51" s="93">
        <v>3.46516</v>
      </c>
      <c r="O51" s="93">
        <v>747.50243</v>
      </c>
      <c r="P51" s="92" t="s">
        <v>143</v>
      </c>
    </row>
    <row r="52" spans="1:16" ht="66" x14ac:dyDescent="0.25">
      <c r="A52" s="88" t="s">
        <v>190</v>
      </c>
      <c r="B52" s="92" t="s">
        <v>191</v>
      </c>
      <c r="C52" s="93">
        <v>4901.1000000000004</v>
      </c>
      <c r="D52" s="93">
        <v>4901.1000000000004</v>
      </c>
      <c r="E52" s="93">
        <v>0</v>
      </c>
      <c r="F52" s="93">
        <v>4900.9519700000001</v>
      </c>
      <c r="G52" s="93">
        <v>4900.9519700000001</v>
      </c>
      <c r="H52" s="93">
        <v>0</v>
      </c>
      <c r="I52" s="90" t="s">
        <v>126</v>
      </c>
      <c r="J52" s="94">
        <f t="shared" si="0"/>
        <v>0.99996979657627871</v>
      </c>
      <c r="K52" s="93">
        <v>3648.2604500000002</v>
      </c>
      <c r="L52" s="94">
        <f t="shared" si="1"/>
        <v>0.74437584419824121</v>
      </c>
      <c r="M52" s="93">
        <v>0.14802999999999999</v>
      </c>
      <c r="N52" s="93">
        <v>0.14802999999999999</v>
      </c>
      <c r="O52" s="93">
        <v>1252.8395499999999</v>
      </c>
      <c r="P52" s="92" t="s">
        <v>143</v>
      </c>
    </row>
    <row r="53" spans="1:16" ht="66" x14ac:dyDescent="0.25">
      <c r="A53" s="88" t="s">
        <v>192</v>
      </c>
      <c r="B53" s="92" t="s">
        <v>193</v>
      </c>
      <c r="C53" s="93">
        <v>2784.4164000000001</v>
      </c>
      <c r="D53" s="93">
        <v>2784.4164000000001</v>
      </c>
      <c r="E53" s="93">
        <v>0</v>
      </c>
      <c r="F53" s="93">
        <v>2714.9853699999999</v>
      </c>
      <c r="G53" s="93">
        <v>2714.9853699999999</v>
      </c>
      <c r="H53" s="93">
        <v>0</v>
      </c>
      <c r="I53" s="90" t="s">
        <v>126</v>
      </c>
      <c r="J53" s="94">
        <f t="shared" si="0"/>
        <v>0.97506442283560746</v>
      </c>
      <c r="K53" s="93">
        <v>2193.5987100000002</v>
      </c>
      <c r="L53" s="94">
        <f t="shared" si="1"/>
        <v>0.78781273878432845</v>
      </c>
      <c r="M53" s="93">
        <v>69.431030000000007</v>
      </c>
      <c r="N53" s="93">
        <v>69.431030000000007</v>
      </c>
      <c r="O53" s="93">
        <v>590.81768999999997</v>
      </c>
      <c r="P53" s="92" t="s">
        <v>143</v>
      </c>
    </row>
    <row r="54" spans="1:16" ht="82.5" x14ac:dyDescent="0.25">
      <c r="A54" s="88" t="s">
        <v>194</v>
      </c>
      <c r="B54" s="92" t="s">
        <v>195</v>
      </c>
      <c r="C54" s="93">
        <v>7123.2</v>
      </c>
      <c r="D54" s="93">
        <v>7123.2</v>
      </c>
      <c r="E54" s="93">
        <v>0</v>
      </c>
      <c r="F54" s="93">
        <v>7118.4979999999996</v>
      </c>
      <c r="G54" s="93">
        <v>6796.17364</v>
      </c>
      <c r="H54" s="93">
        <v>322.32436000000001</v>
      </c>
      <c r="I54" s="90" t="s">
        <v>126</v>
      </c>
      <c r="J54" s="94">
        <f t="shared" si="0"/>
        <v>0.99933990341419587</v>
      </c>
      <c r="K54" s="93">
        <v>5120.8082899999999</v>
      </c>
      <c r="L54" s="94">
        <f t="shared" si="1"/>
        <v>0.71889155014600181</v>
      </c>
      <c r="M54" s="93">
        <v>4.702</v>
      </c>
      <c r="N54" s="93">
        <v>327.02636000000001</v>
      </c>
      <c r="O54" s="93">
        <v>2002.3917100000001</v>
      </c>
      <c r="P54" s="92" t="s">
        <v>143</v>
      </c>
    </row>
    <row r="55" spans="1:16" ht="66" x14ac:dyDescent="0.25">
      <c r="A55" s="88" t="s">
        <v>196</v>
      </c>
      <c r="B55" s="92" t="s">
        <v>197</v>
      </c>
      <c r="C55" s="93">
        <v>4228.7</v>
      </c>
      <c r="D55" s="93">
        <v>4228.7</v>
      </c>
      <c r="E55" s="93">
        <v>0</v>
      </c>
      <c r="F55" s="93">
        <v>4105.5745800000004</v>
      </c>
      <c r="G55" s="93">
        <v>3938.3965800000001</v>
      </c>
      <c r="H55" s="93">
        <v>167.178</v>
      </c>
      <c r="I55" s="90" t="s">
        <v>126</v>
      </c>
      <c r="J55" s="94">
        <f t="shared" si="0"/>
        <v>0.97088338732943946</v>
      </c>
      <c r="K55" s="93">
        <v>3057.70237</v>
      </c>
      <c r="L55" s="94">
        <f t="shared" si="1"/>
        <v>0.72308330456168568</v>
      </c>
      <c r="M55" s="93">
        <v>123.12542000000001</v>
      </c>
      <c r="N55" s="93">
        <v>290.30342000000002</v>
      </c>
      <c r="O55" s="93">
        <v>1170.9976300000001</v>
      </c>
      <c r="P55" s="92" t="s">
        <v>143</v>
      </c>
    </row>
    <row r="56" spans="1:16" ht="66" x14ac:dyDescent="0.25">
      <c r="A56" s="88" t="s">
        <v>198</v>
      </c>
      <c r="B56" s="92" t="s">
        <v>199</v>
      </c>
      <c r="C56" s="93">
        <v>3577.4</v>
      </c>
      <c r="D56" s="93">
        <v>3577.4</v>
      </c>
      <c r="E56" s="93">
        <v>0</v>
      </c>
      <c r="F56" s="93">
        <v>3577.18408</v>
      </c>
      <c r="G56" s="93">
        <v>3577.18408</v>
      </c>
      <c r="H56" s="93">
        <v>0</v>
      </c>
      <c r="I56" s="90" t="s">
        <v>126</v>
      </c>
      <c r="J56" s="94">
        <f t="shared" si="0"/>
        <v>0.99993964331637497</v>
      </c>
      <c r="K56" s="93">
        <v>2657.2756199999999</v>
      </c>
      <c r="L56" s="94">
        <f t="shared" si="1"/>
        <v>0.74279521999217302</v>
      </c>
      <c r="M56" s="93">
        <v>0.21592</v>
      </c>
      <c r="N56" s="93">
        <v>0.21592</v>
      </c>
      <c r="O56" s="93">
        <v>920.12437999999997</v>
      </c>
      <c r="P56" s="92" t="s">
        <v>143</v>
      </c>
    </row>
    <row r="57" spans="1:16" ht="66" x14ac:dyDescent="0.25">
      <c r="A57" s="88" t="s">
        <v>200</v>
      </c>
      <c r="B57" s="92" t="s">
        <v>201</v>
      </c>
      <c r="C57" s="93">
        <v>14621.8</v>
      </c>
      <c r="D57" s="93">
        <v>14621.8</v>
      </c>
      <c r="E57" s="93">
        <v>0</v>
      </c>
      <c r="F57" s="93">
        <v>14424.78801</v>
      </c>
      <c r="G57" s="93">
        <v>14424.78801</v>
      </c>
      <c r="H57" s="93">
        <v>0</v>
      </c>
      <c r="I57" s="90" t="s">
        <v>126</v>
      </c>
      <c r="J57" s="94">
        <f t="shared" si="0"/>
        <v>0.98652614657566107</v>
      </c>
      <c r="K57" s="93">
        <v>10954.12413</v>
      </c>
      <c r="L57" s="94">
        <f t="shared" si="1"/>
        <v>0.74916386012666025</v>
      </c>
      <c r="M57" s="93">
        <v>197.01199</v>
      </c>
      <c r="N57" s="93">
        <v>197.01199</v>
      </c>
      <c r="O57" s="93">
        <v>3667.67587</v>
      </c>
      <c r="P57" s="92" t="s">
        <v>143</v>
      </c>
    </row>
    <row r="58" spans="1:16" ht="66" x14ac:dyDescent="0.25">
      <c r="A58" s="88" t="s">
        <v>202</v>
      </c>
      <c r="B58" s="92" t="s">
        <v>203</v>
      </c>
      <c r="C58" s="93">
        <v>4464.5360000000001</v>
      </c>
      <c r="D58" s="93">
        <v>4464.5360000000001</v>
      </c>
      <c r="E58" s="93">
        <v>0</v>
      </c>
      <c r="F58" s="93">
        <v>3657.7414899999999</v>
      </c>
      <c r="G58" s="93">
        <v>3657.7414899999999</v>
      </c>
      <c r="H58" s="93">
        <v>0</v>
      </c>
      <c r="I58" s="90" t="s">
        <v>126</v>
      </c>
      <c r="J58" s="94">
        <f t="shared" si="0"/>
        <v>0.81928816118853109</v>
      </c>
      <c r="K58" s="93">
        <v>1889.0894800000001</v>
      </c>
      <c r="L58" s="94">
        <f t="shared" si="1"/>
        <v>0.42313232102955384</v>
      </c>
      <c r="M58" s="93">
        <v>806.79450999999995</v>
      </c>
      <c r="N58" s="93">
        <v>806.79450999999995</v>
      </c>
      <c r="O58" s="93">
        <v>2575.44652</v>
      </c>
      <c r="P58" s="92" t="s">
        <v>143</v>
      </c>
    </row>
    <row r="59" spans="1:16" ht="66" x14ac:dyDescent="0.25">
      <c r="A59" s="88" t="s">
        <v>204</v>
      </c>
      <c r="B59" s="92" t="s">
        <v>205</v>
      </c>
      <c r="C59" s="93">
        <v>3598.5318400000001</v>
      </c>
      <c r="D59" s="93">
        <v>3598.5318400000001</v>
      </c>
      <c r="E59" s="93">
        <v>0</v>
      </c>
      <c r="F59" s="93">
        <v>3593.53971</v>
      </c>
      <c r="G59" s="93">
        <v>3593.53971</v>
      </c>
      <c r="H59" s="93">
        <v>0</v>
      </c>
      <c r="I59" s="90" t="s">
        <v>126</v>
      </c>
      <c r="J59" s="94">
        <f t="shared" si="0"/>
        <v>0.99861273146328478</v>
      </c>
      <c r="K59" s="93">
        <v>2459.5865199999998</v>
      </c>
      <c r="L59" s="94">
        <f t="shared" si="1"/>
        <v>0.68349722313419903</v>
      </c>
      <c r="M59" s="93">
        <v>4.9921300000000004</v>
      </c>
      <c r="N59" s="93">
        <v>4.9921300000000004</v>
      </c>
      <c r="O59" s="93">
        <v>1138.94532</v>
      </c>
      <c r="P59" s="92" t="s">
        <v>143</v>
      </c>
    </row>
    <row r="60" spans="1:16" ht="66" x14ac:dyDescent="0.25">
      <c r="A60" s="88" t="s">
        <v>206</v>
      </c>
      <c r="B60" s="92" t="s">
        <v>207</v>
      </c>
      <c r="C60" s="93">
        <v>3380.13924</v>
      </c>
      <c r="D60" s="93">
        <v>3380.13924</v>
      </c>
      <c r="E60" s="93">
        <v>0</v>
      </c>
      <c r="F60" s="93">
        <v>3112.6323400000001</v>
      </c>
      <c r="G60" s="93">
        <v>3112.6323400000001</v>
      </c>
      <c r="H60" s="93">
        <v>0</v>
      </c>
      <c r="I60" s="90" t="s">
        <v>126</v>
      </c>
      <c r="J60" s="94">
        <f t="shared" si="0"/>
        <v>0.92085920697160395</v>
      </c>
      <c r="K60" s="93">
        <v>2436.4849199999999</v>
      </c>
      <c r="L60" s="94">
        <f t="shared" si="1"/>
        <v>0.72082383209752032</v>
      </c>
      <c r="M60" s="93">
        <v>267.50689999999997</v>
      </c>
      <c r="N60" s="93">
        <v>267.50689999999997</v>
      </c>
      <c r="O60" s="93">
        <v>943.65431999999998</v>
      </c>
      <c r="P60" s="92" t="s">
        <v>143</v>
      </c>
    </row>
    <row r="61" spans="1:16" ht="66" x14ac:dyDescent="0.25">
      <c r="A61" s="88" t="s">
        <v>208</v>
      </c>
      <c r="B61" s="92" t="s">
        <v>209</v>
      </c>
      <c r="C61" s="93">
        <v>2598.1999999999998</v>
      </c>
      <c r="D61" s="93">
        <v>2598.1999999999998</v>
      </c>
      <c r="E61" s="93">
        <v>0</v>
      </c>
      <c r="F61" s="93">
        <v>2576.3616900000002</v>
      </c>
      <c r="G61" s="93">
        <v>2576.3616900000002</v>
      </c>
      <c r="H61" s="93">
        <v>0</v>
      </c>
      <c r="I61" s="90" t="s">
        <v>126</v>
      </c>
      <c r="J61" s="94">
        <f t="shared" si="0"/>
        <v>0.99159483103687185</v>
      </c>
      <c r="K61" s="93">
        <v>1844.49783</v>
      </c>
      <c r="L61" s="94">
        <f t="shared" si="1"/>
        <v>0.7099137210376415</v>
      </c>
      <c r="M61" s="93">
        <v>21.83831</v>
      </c>
      <c r="N61" s="93">
        <v>21.83831</v>
      </c>
      <c r="O61" s="93">
        <v>753.70217000000002</v>
      </c>
      <c r="P61" s="92" t="s">
        <v>143</v>
      </c>
    </row>
    <row r="62" spans="1:16" ht="66" x14ac:dyDescent="0.25">
      <c r="A62" s="88" t="s">
        <v>210</v>
      </c>
      <c r="B62" s="92" t="s">
        <v>211</v>
      </c>
      <c r="C62" s="93">
        <v>4368.6424800000004</v>
      </c>
      <c r="D62" s="93">
        <v>4368.6424800000004</v>
      </c>
      <c r="E62" s="93">
        <v>0</v>
      </c>
      <c r="F62" s="93">
        <v>4307.58277</v>
      </c>
      <c r="G62" s="93">
        <v>3876.6311000000001</v>
      </c>
      <c r="H62" s="93">
        <v>430.95166999999998</v>
      </c>
      <c r="I62" s="90" t="s">
        <v>126</v>
      </c>
      <c r="J62" s="94">
        <f t="shared" si="0"/>
        <v>0.98602318448361548</v>
      </c>
      <c r="K62" s="93">
        <v>2822.4682499999999</v>
      </c>
      <c r="L62" s="94">
        <f t="shared" si="1"/>
        <v>0.64607444141320525</v>
      </c>
      <c r="M62" s="93">
        <v>61.059710000000003</v>
      </c>
      <c r="N62" s="93">
        <v>492.01137999999997</v>
      </c>
      <c r="O62" s="93">
        <v>1546.1742300000001</v>
      </c>
      <c r="P62" s="92" t="s">
        <v>143</v>
      </c>
    </row>
    <row r="63" spans="1:16" ht="66" x14ac:dyDescent="0.25">
      <c r="A63" s="88" t="s">
        <v>212</v>
      </c>
      <c r="B63" s="92" t="s">
        <v>213</v>
      </c>
      <c r="C63" s="93">
        <v>10460.200000000001</v>
      </c>
      <c r="D63" s="93">
        <v>10460.200000000001</v>
      </c>
      <c r="E63" s="93">
        <v>0</v>
      </c>
      <c r="F63" s="93">
        <v>10393.244919999999</v>
      </c>
      <c r="G63" s="93">
        <v>10393.244919999999</v>
      </c>
      <c r="H63" s="93">
        <v>0</v>
      </c>
      <c r="I63" s="90" t="s">
        <v>126</v>
      </c>
      <c r="J63" s="94">
        <f t="shared" si="0"/>
        <v>0.99359906311542789</v>
      </c>
      <c r="K63" s="93">
        <v>7741.1445800000001</v>
      </c>
      <c r="L63" s="94">
        <f t="shared" si="1"/>
        <v>0.74005703332632256</v>
      </c>
      <c r="M63" s="93">
        <v>66.955079999999995</v>
      </c>
      <c r="N63" s="93">
        <v>66.955079999999995</v>
      </c>
      <c r="O63" s="93">
        <v>2719.0554200000001</v>
      </c>
      <c r="P63" s="92" t="s">
        <v>143</v>
      </c>
    </row>
    <row r="64" spans="1:16" ht="66" x14ac:dyDescent="0.25">
      <c r="A64" s="88" t="s">
        <v>214</v>
      </c>
      <c r="B64" s="92" t="s">
        <v>215</v>
      </c>
      <c r="C64" s="93">
        <v>3322.2</v>
      </c>
      <c r="D64" s="93">
        <v>3322.2</v>
      </c>
      <c r="E64" s="93">
        <v>0</v>
      </c>
      <c r="F64" s="93">
        <v>2994.2583800000002</v>
      </c>
      <c r="G64" s="93">
        <v>2994.2583800000002</v>
      </c>
      <c r="H64" s="93">
        <v>0</v>
      </c>
      <c r="I64" s="90" t="s">
        <v>126</v>
      </c>
      <c r="J64" s="94">
        <f t="shared" si="0"/>
        <v>0.90128781530311253</v>
      </c>
      <c r="K64" s="93">
        <v>2214.9801400000001</v>
      </c>
      <c r="L64" s="94">
        <f t="shared" si="1"/>
        <v>0.66672088977183797</v>
      </c>
      <c r="M64" s="93">
        <v>327.94162</v>
      </c>
      <c r="N64" s="93">
        <v>327.94162</v>
      </c>
      <c r="O64" s="93">
        <v>1107.2198599999999</v>
      </c>
      <c r="P64" s="92" t="s">
        <v>143</v>
      </c>
    </row>
    <row r="65" spans="1:16" ht="66" x14ac:dyDescent="0.25">
      <c r="A65" s="88" t="s">
        <v>216</v>
      </c>
      <c r="B65" s="92" t="s">
        <v>217</v>
      </c>
      <c r="C65" s="93">
        <v>2620.3000000000002</v>
      </c>
      <c r="D65" s="93">
        <v>2620.3000000000002</v>
      </c>
      <c r="E65" s="93">
        <v>0</v>
      </c>
      <c r="F65" s="93">
        <v>2616.1923400000001</v>
      </c>
      <c r="G65" s="93">
        <v>2616.1923400000001</v>
      </c>
      <c r="H65" s="93">
        <v>0</v>
      </c>
      <c r="I65" s="90" t="s">
        <v>126</v>
      </c>
      <c r="J65" s="94">
        <f t="shared" si="0"/>
        <v>0.99843237033927412</v>
      </c>
      <c r="K65" s="93">
        <v>1847.37637</v>
      </c>
      <c r="L65" s="94">
        <f t="shared" si="1"/>
        <v>0.70502475670724718</v>
      </c>
      <c r="M65" s="93">
        <v>4.1076600000000001</v>
      </c>
      <c r="N65" s="93">
        <v>4.1076600000000001</v>
      </c>
      <c r="O65" s="93">
        <v>772.92363</v>
      </c>
      <c r="P65" s="92" t="s">
        <v>143</v>
      </c>
    </row>
    <row r="66" spans="1:16" ht="82.5" x14ac:dyDescent="0.25">
      <c r="A66" s="88" t="s">
        <v>218</v>
      </c>
      <c r="B66" s="92" t="s">
        <v>219</v>
      </c>
      <c r="C66" s="93">
        <v>1984.7</v>
      </c>
      <c r="D66" s="93">
        <v>1984.7</v>
      </c>
      <c r="E66" s="93">
        <v>0</v>
      </c>
      <c r="F66" s="93">
        <v>1899.3506199999999</v>
      </c>
      <c r="G66" s="93">
        <v>1899.3506199999999</v>
      </c>
      <c r="H66" s="93">
        <v>0</v>
      </c>
      <c r="I66" s="90" t="s">
        <v>126</v>
      </c>
      <c r="J66" s="94">
        <f t="shared" si="0"/>
        <v>0.95699633193933586</v>
      </c>
      <c r="K66" s="93">
        <v>1460.8159599999999</v>
      </c>
      <c r="L66" s="94">
        <f t="shared" si="1"/>
        <v>0.73603867587040861</v>
      </c>
      <c r="M66" s="93">
        <v>85.349379999999996</v>
      </c>
      <c r="N66" s="93">
        <v>85.349379999999996</v>
      </c>
      <c r="O66" s="93">
        <v>523.88404000000003</v>
      </c>
      <c r="P66" s="92" t="s">
        <v>143</v>
      </c>
    </row>
    <row r="67" spans="1:16" ht="66" x14ac:dyDescent="0.25">
      <c r="A67" s="88" t="s">
        <v>220</v>
      </c>
      <c r="B67" s="92" t="s">
        <v>221</v>
      </c>
      <c r="C67" s="93">
        <v>3722.62736</v>
      </c>
      <c r="D67" s="93">
        <v>3722.62736</v>
      </c>
      <c r="E67" s="93">
        <v>0</v>
      </c>
      <c r="F67" s="93">
        <v>3666.2165300000001</v>
      </c>
      <c r="G67" s="93">
        <v>3453.6925299999998</v>
      </c>
      <c r="H67" s="93">
        <v>212.524</v>
      </c>
      <c r="I67" s="90" t="s">
        <v>126</v>
      </c>
      <c r="J67" s="94">
        <f t="shared" si="0"/>
        <v>0.98484650099385729</v>
      </c>
      <c r="K67" s="93">
        <v>2306.8936399999998</v>
      </c>
      <c r="L67" s="94">
        <f t="shared" si="1"/>
        <v>0.61969502099184048</v>
      </c>
      <c r="M67" s="93">
        <v>56.410829999999997</v>
      </c>
      <c r="N67" s="93">
        <v>268.93482999999998</v>
      </c>
      <c r="O67" s="93">
        <v>1415.7337199999999</v>
      </c>
      <c r="P67" s="92" t="s">
        <v>143</v>
      </c>
    </row>
    <row r="68" spans="1:16" ht="66" x14ac:dyDescent="0.25">
      <c r="A68" s="88" t="s">
        <v>222</v>
      </c>
      <c r="B68" s="92" t="s">
        <v>223</v>
      </c>
      <c r="C68" s="93">
        <v>15147.6</v>
      </c>
      <c r="D68" s="93">
        <v>15147.6</v>
      </c>
      <c r="E68" s="93">
        <v>0</v>
      </c>
      <c r="F68" s="93">
        <v>14973.750749999999</v>
      </c>
      <c r="G68" s="93">
        <v>14973.750749999999</v>
      </c>
      <c r="H68" s="93">
        <v>0</v>
      </c>
      <c r="I68" s="90" t="s">
        <v>126</v>
      </c>
      <c r="J68" s="94">
        <f t="shared" si="0"/>
        <v>0.98852298383902393</v>
      </c>
      <c r="K68" s="93">
        <v>9403.9918099999995</v>
      </c>
      <c r="L68" s="94">
        <f t="shared" si="1"/>
        <v>0.62082388035068259</v>
      </c>
      <c r="M68" s="93">
        <v>173.84925000000001</v>
      </c>
      <c r="N68" s="93">
        <v>173.84925000000001</v>
      </c>
      <c r="O68" s="93">
        <v>5743.6081899999999</v>
      </c>
      <c r="P68" s="92" t="s">
        <v>143</v>
      </c>
    </row>
    <row r="69" spans="1:16" ht="66" x14ac:dyDescent="0.25">
      <c r="A69" s="88" t="s">
        <v>224</v>
      </c>
      <c r="B69" s="92" t="s">
        <v>225</v>
      </c>
      <c r="C69" s="93">
        <v>8149.4</v>
      </c>
      <c r="D69" s="93">
        <v>8149.4</v>
      </c>
      <c r="E69" s="93">
        <v>0</v>
      </c>
      <c r="F69" s="93">
        <v>8107.28881</v>
      </c>
      <c r="G69" s="93">
        <v>7992.2058100000004</v>
      </c>
      <c r="H69" s="93">
        <v>115.083</v>
      </c>
      <c r="I69" s="90" t="s">
        <v>126</v>
      </c>
      <c r="J69" s="94">
        <f t="shared" si="0"/>
        <v>0.99483260240017679</v>
      </c>
      <c r="K69" s="93">
        <v>6597.7318299999997</v>
      </c>
      <c r="L69" s="94">
        <f t="shared" si="1"/>
        <v>0.80959725010430217</v>
      </c>
      <c r="M69" s="93">
        <v>42.111190000000001</v>
      </c>
      <c r="N69" s="93">
        <v>157.19418999999999</v>
      </c>
      <c r="O69" s="93">
        <v>1551.6681699999999</v>
      </c>
      <c r="P69" s="92" t="s">
        <v>143</v>
      </c>
    </row>
    <row r="70" spans="1:16" ht="66" x14ac:dyDescent="0.25">
      <c r="A70" s="88" t="s">
        <v>226</v>
      </c>
      <c r="B70" s="92" t="s">
        <v>227</v>
      </c>
      <c r="C70" s="93">
        <v>5941.2</v>
      </c>
      <c r="D70" s="93">
        <v>5941.2</v>
      </c>
      <c r="E70" s="93">
        <v>0</v>
      </c>
      <c r="F70" s="93">
        <v>5927.1202599999997</v>
      </c>
      <c r="G70" s="93">
        <v>5927.1202599999997</v>
      </c>
      <c r="H70" s="93">
        <v>0</v>
      </c>
      <c r="I70" s="90" t="s">
        <v>126</v>
      </c>
      <c r="J70" s="94">
        <f t="shared" si="0"/>
        <v>0.99763015215781325</v>
      </c>
      <c r="K70" s="93">
        <v>4215.4076500000001</v>
      </c>
      <c r="L70" s="94">
        <f t="shared" si="1"/>
        <v>0.70952124991584198</v>
      </c>
      <c r="M70" s="93">
        <v>14.079739999999999</v>
      </c>
      <c r="N70" s="93">
        <v>14.079739999999999</v>
      </c>
      <c r="O70" s="93">
        <v>1725.7923499999999</v>
      </c>
      <c r="P70" s="92" t="s">
        <v>143</v>
      </c>
    </row>
    <row r="71" spans="1:16" ht="66" x14ac:dyDescent="0.25">
      <c r="A71" s="88" t="s">
        <v>228</v>
      </c>
      <c r="B71" s="92" t="s">
        <v>229</v>
      </c>
      <c r="C71" s="93">
        <v>5040.4339499999996</v>
      </c>
      <c r="D71" s="93">
        <v>5040.4339499999996</v>
      </c>
      <c r="E71" s="93">
        <v>0</v>
      </c>
      <c r="F71" s="93">
        <v>5009.9215700000004</v>
      </c>
      <c r="G71" s="93">
        <v>5009.9215700000004</v>
      </c>
      <c r="H71" s="93">
        <v>0</v>
      </c>
      <c r="I71" s="90" t="s">
        <v>126</v>
      </c>
      <c r="J71" s="94">
        <f t="shared" si="0"/>
        <v>0.99394647756469479</v>
      </c>
      <c r="K71" s="93">
        <v>3543.3517200000001</v>
      </c>
      <c r="L71" s="94">
        <f t="shared" si="1"/>
        <v>0.70298544830648968</v>
      </c>
      <c r="M71" s="93">
        <v>30.51238</v>
      </c>
      <c r="N71" s="93">
        <v>30.51238</v>
      </c>
      <c r="O71" s="93">
        <v>1497.08223</v>
      </c>
      <c r="P71" s="92" t="s">
        <v>143</v>
      </c>
    </row>
    <row r="72" spans="1:16" ht="66" x14ac:dyDescent="0.25">
      <c r="A72" s="88" t="s">
        <v>230</v>
      </c>
      <c r="B72" s="92" t="s">
        <v>231</v>
      </c>
      <c r="C72" s="93">
        <v>4230.1000000000004</v>
      </c>
      <c r="D72" s="93">
        <v>4230.1000000000004</v>
      </c>
      <c r="E72" s="93">
        <v>0</v>
      </c>
      <c r="F72" s="93">
        <v>4229.8366400000004</v>
      </c>
      <c r="G72" s="93">
        <v>4168.4173199999996</v>
      </c>
      <c r="H72" s="93">
        <v>61.419319999999999</v>
      </c>
      <c r="I72" s="90" t="s">
        <v>126</v>
      </c>
      <c r="J72" s="94">
        <f t="shared" si="0"/>
        <v>0.99993774142455261</v>
      </c>
      <c r="K72" s="93">
        <v>3135.14932</v>
      </c>
      <c r="L72" s="94">
        <f t="shared" si="1"/>
        <v>0.74115253067303366</v>
      </c>
      <c r="M72" s="93">
        <v>0.26335999999999998</v>
      </c>
      <c r="N72" s="93">
        <v>61.682679999999998</v>
      </c>
      <c r="O72" s="93">
        <v>1094.9506799999999</v>
      </c>
      <c r="P72" s="92" t="s">
        <v>143</v>
      </c>
    </row>
    <row r="73" spans="1:16" ht="66" x14ac:dyDescent="0.25">
      <c r="A73" s="88" t="s">
        <v>232</v>
      </c>
      <c r="B73" s="92" t="s">
        <v>233</v>
      </c>
      <c r="C73" s="93">
        <v>7120.07924</v>
      </c>
      <c r="D73" s="93">
        <v>7120.07924</v>
      </c>
      <c r="E73" s="93">
        <v>0</v>
      </c>
      <c r="F73" s="93">
        <v>6891.7839599999998</v>
      </c>
      <c r="G73" s="93">
        <v>6571.46659</v>
      </c>
      <c r="H73" s="93">
        <v>320.31736999999998</v>
      </c>
      <c r="I73" s="90" t="s">
        <v>126</v>
      </c>
      <c r="J73" s="94">
        <f t="shared" si="0"/>
        <v>0.96793641302227973</v>
      </c>
      <c r="K73" s="93">
        <v>4803.2348499999998</v>
      </c>
      <c r="L73" s="94">
        <f t="shared" si="1"/>
        <v>0.67460412842259321</v>
      </c>
      <c r="M73" s="93">
        <v>228.29527999999999</v>
      </c>
      <c r="N73" s="93">
        <v>548.61265000000003</v>
      </c>
      <c r="O73" s="93">
        <v>2316.8443900000002</v>
      </c>
      <c r="P73" s="92" t="s">
        <v>143</v>
      </c>
    </row>
    <row r="74" spans="1:16" ht="66" x14ac:dyDescent="0.25">
      <c r="A74" s="88" t="s">
        <v>234</v>
      </c>
      <c r="B74" s="92" t="s">
        <v>235</v>
      </c>
      <c r="C74" s="93">
        <v>2245.6</v>
      </c>
      <c r="D74" s="93">
        <v>2245.6</v>
      </c>
      <c r="E74" s="93">
        <v>0</v>
      </c>
      <c r="F74" s="93">
        <v>2234.32069</v>
      </c>
      <c r="G74" s="93">
        <v>2234.32069</v>
      </c>
      <c r="H74" s="93">
        <v>0</v>
      </c>
      <c r="I74" s="90" t="s">
        <v>126</v>
      </c>
      <c r="J74" s="94">
        <f t="shared" si="0"/>
        <v>0.99497715087281802</v>
      </c>
      <c r="K74" s="93">
        <v>1647.15011</v>
      </c>
      <c r="L74" s="94">
        <f t="shared" si="1"/>
        <v>0.73350111774136095</v>
      </c>
      <c r="M74" s="93">
        <v>11.279310000000001</v>
      </c>
      <c r="N74" s="93">
        <v>11.279310000000001</v>
      </c>
      <c r="O74" s="93">
        <v>598.44988999999998</v>
      </c>
      <c r="P74" s="92" t="s">
        <v>143</v>
      </c>
    </row>
    <row r="75" spans="1:16" ht="66" x14ac:dyDescent="0.25">
      <c r="A75" s="88" t="s">
        <v>236</v>
      </c>
      <c r="B75" s="92" t="s">
        <v>237</v>
      </c>
      <c r="C75" s="93">
        <v>1912.02413</v>
      </c>
      <c r="D75" s="93">
        <v>1912.02413</v>
      </c>
      <c r="E75" s="93">
        <v>0</v>
      </c>
      <c r="F75" s="93">
        <v>1908.8283799999999</v>
      </c>
      <c r="G75" s="93">
        <v>1908.8283799999999</v>
      </c>
      <c r="H75" s="93">
        <v>0</v>
      </c>
      <c r="I75" s="90" t="s">
        <v>126</v>
      </c>
      <c r="J75" s="94">
        <f t="shared" si="0"/>
        <v>0.99832860372949372</v>
      </c>
      <c r="K75" s="93">
        <v>1440.44406</v>
      </c>
      <c r="L75" s="94">
        <f t="shared" si="1"/>
        <v>0.75336081663362686</v>
      </c>
      <c r="M75" s="93">
        <v>3.1957499999999999</v>
      </c>
      <c r="N75" s="93">
        <v>3.1957499999999999</v>
      </c>
      <c r="O75" s="93">
        <v>471.58006999999998</v>
      </c>
      <c r="P75" s="92" t="s">
        <v>143</v>
      </c>
    </row>
    <row r="76" spans="1:16" ht="66" x14ac:dyDescent="0.25">
      <c r="A76" s="88" t="s">
        <v>238</v>
      </c>
      <c r="B76" s="92" t="s">
        <v>239</v>
      </c>
      <c r="C76" s="93">
        <v>6084.7</v>
      </c>
      <c r="D76" s="93">
        <v>6084.7</v>
      </c>
      <c r="E76" s="93">
        <v>0</v>
      </c>
      <c r="F76" s="93">
        <v>6048.55152</v>
      </c>
      <c r="G76" s="93">
        <v>5992.2638900000002</v>
      </c>
      <c r="H76" s="93">
        <v>56.28763</v>
      </c>
      <c r="I76" s="90" t="s">
        <v>126</v>
      </c>
      <c r="J76" s="94">
        <f t="shared" si="0"/>
        <v>0.99405911877331665</v>
      </c>
      <c r="K76" s="93">
        <v>4711.1282700000002</v>
      </c>
      <c r="L76" s="94">
        <f t="shared" si="1"/>
        <v>0.77425810146761553</v>
      </c>
      <c r="M76" s="93">
        <v>36.148479999999999</v>
      </c>
      <c r="N76" s="93">
        <v>92.436109999999999</v>
      </c>
      <c r="O76" s="93">
        <v>1373.5717299999999</v>
      </c>
      <c r="P76" s="92" t="s">
        <v>143</v>
      </c>
    </row>
    <row r="77" spans="1:16" ht="66" x14ac:dyDescent="0.25">
      <c r="A77" s="88" t="s">
        <v>240</v>
      </c>
      <c r="B77" s="92" t="s">
        <v>241</v>
      </c>
      <c r="C77" s="93">
        <v>2425.5420100000001</v>
      </c>
      <c r="D77" s="93">
        <v>2425.5420100000001</v>
      </c>
      <c r="E77" s="93">
        <v>0</v>
      </c>
      <c r="F77" s="93">
        <v>2425.2771299999999</v>
      </c>
      <c r="G77" s="93">
        <v>2425.2771299999999</v>
      </c>
      <c r="H77" s="93">
        <v>0</v>
      </c>
      <c r="I77" s="90" t="s">
        <v>126</v>
      </c>
      <c r="J77" s="94">
        <f t="shared" si="0"/>
        <v>0.99989079554223015</v>
      </c>
      <c r="K77" s="93">
        <v>1721.7044599999999</v>
      </c>
      <c r="L77" s="94">
        <f t="shared" si="1"/>
        <v>0.70982256868847216</v>
      </c>
      <c r="M77" s="93">
        <v>0.26488</v>
      </c>
      <c r="N77" s="93">
        <v>0.26488</v>
      </c>
      <c r="O77" s="93">
        <v>703.83754999999996</v>
      </c>
      <c r="P77" s="92" t="s">
        <v>143</v>
      </c>
    </row>
    <row r="78" spans="1:16" ht="66" x14ac:dyDescent="0.25">
      <c r="A78" s="88" t="s">
        <v>242</v>
      </c>
      <c r="B78" s="92" t="s">
        <v>243</v>
      </c>
      <c r="C78" s="93">
        <v>2879.7</v>
      </c>
      <c r="D78" s="93">
        <v>2879.7</v>
      </c>
      <c r="E78" s="93">
        <v>0</v>
      </c>
      <c r="F78" s="93">
        <v>2874.60088</v>
      </c>
      <c r="G78" s="93">
        <v>2874.60088</v>
      </c>
      <c r="H78" s="93">
        <v>0</v>
      </c>
      <c r="I78" s="90" t="s">
        <v>126</v>
      </c>
      <c r="J78" s="94">
        <f t="shared" si="0"/>
        <v>0.99822928777303199</v>
      </c>
      <c r="K78" s="93">
        <v>1981.39318</v>
      </c>
      <c r="L78" s="94">
        <f t="shared" si="1"/>
        <v>0.68805541549466964</v>
      </c>
      <c r="M78" s="93">
        <v>5.0991200000000001</v>
      </c>
      <c r="N78" s="93">
        <v>5.0991200000000001</v>
      </c>
      <c r="O78" s="93">
        <v>898.30682000000002</v>
      </c>
      <c r="P78" s="92" t="s">
        <v>143</v>
      </c>
    </row>
    <row r="79" spans="1:16" ht="66" x14ac:dyDescent="0.25">
      <c r="A79" s="88" t="s">
        <v>244</v>
      </c>
      <c r="B79" s="92" t="s">
        <v>245</v>
      </c>
      <c r="C79" s="93">
        <v>2208.5</v>
      </c>
      <c r="D79" s="93">
        <v>2208.5</v>
      </c>
      <c r="E79" s="93">
        <v>0</v>
      </c>
      <c r="F79" s="93">
        <v>2207.7599</v>
      </c>
      <c r="G79" s="93">
        <v>2207.7599</v>
      </c>
      <c r="H79" s="93">
        <v>0</v>
      </c>
      <c r="I79" s="90" t="s">
        <v>126</v>
      </c>
      <c r="J79" s="94">
        <f t="shared" si="0"/>
        <v>0.99966488566900613</v>
      </c>
      <c r="K79" s="93">
        <v>1581.34166</v>
      </c>
      <c r="L79" s="94">
        <f t="shared" si="1"/>
        <v>0.71602520262621694</v>
      </c>
      <c r="M79" s="93">
        <v>0.74009999999999998</v>
      </c>
      <c r="N79" s="93">
        <v>0.74009999999999998</v>
      </c>
      <c r="O79" s="93">
        <v>627.15833999999995</v>
      </c>
      <c r="P79" s="92" t="s">
        <v>143</v>
      </c>
    </row>
    <row r="80" spans="1:16" ht="66" x14ac:dyDescent="0.25">
      <c r="A80" s="88" t="s">
        <v>246</v>
      </c>
      <c r="B80" s="92" t="s">
        <v>247</v>
      </c>
      <c r="C80" s="93">
        <v>14964.6</v>
      </c>
      <c r="D80" s="93">
        <v>14964.6</v>
      </c>
      <c r="E80" s="93">
        <v>0</v>
      </c>
      <c r="F80" s="93">
        <v>14657.32949</v>
      </c>
      <c r="G80" s="93">
        <v>14535.43456</v>
      </c>
      <c r="H80" s="93">
        <v>121.89493</v>
      </c>
      <c r="I80" s="90" t="s">
        <v>126</v>
      </c>
      <c r="J80" s="94">
        <f t="shared" si="0"/>
        <v>0.97946684107827808</v>
      </c>
      <c r="K80" s="93">
        <v>9928.9639100000004</v>
      </c>
      <c r="L80" s="94">
        <f t="shared" si="1"/>
        <v>0.6634967797335044</v>
      </c>
      <c r="M80" s="93">
        <v>307.27051</v>
      </c>
      <c r="N80" s="93">
        <v>429.16543999999999</v>
      </c>
      <c r="O80" s="93">
        <v>5035.63609</v>
      </c>
      <c r="P80" s="92" t="s">
        <v>143</v>
      </c>
    </row>
    <row r="81" spans="1:16" ht="66" x14ac:dyDescent="0.25">
      <c r="A81" s="88" t="s">
        <v>248</v>
      </c>
      <c r="B81" s="92" t="s">
        <v>249</v>
      </c>
      <c r="C81" s="93">
        <v>2361.12</v>
      </c>
      <c r="D81" s="93">
        <v>2361.12</v>
      </c>
      <c r="E81" s="93">
        <v>0</v>
      </c>
      <c r="F81" s="93">
        <v>2356.25297</v>
      </c>
      <c r="G81" s="93">
        <v>2356.25297</v>
      </c>
      <c r="H81" s="93">
        <v>0</v>
      </c>
      <c r="I81" s="90" t="s">
        <v>126</v>
      </c>
      <c r="J81" s="94">
        <f t="shared" si="0"/>
        <v>0.99793867740733211</v>
      </c>
      <c r="K81" s="93">
        <v>1582.4710299999999</v>
      </c>
      <c r="L81" s="94">
        <f t="shared" si="1"/>
        <v>0.67022050128752453</v>
      </c>
      <c r="M81" s="93">
        <v>4.8670299999999997</v>
      </c>
      <c r="N81" s="93">
        <v>4.8670299999999997</v>
      </c>
      <c r="O81" s="93">
        <v>778.64896999999996</v>
      </c>
      <c r="P81" s="92" t="s">
        <v>143</v>
      </c>
    </row>
    <row r="82" spans="1:16" ht="66" x14ac:dyDescent="0.25">
      <c r="A82" s="88" t="s">
        <v>250</v>
      </c>
      <c r="B82" s="92" t="s">
        <v>251</v>
      </c>
      <c r="C82" s="93">
        <v>2389.5500000000002</v>
      </c>
      <c r="D82" s="93">
        <v>2389.5500000000002</v>
      </c>
      <c r="E82" s="93">
        <v>0</v>
      </c>
      <c r="F82" s="93">
        <v>2322.0294699999999</v>
      </c>
      <c r="G82" s="93">
        <v>2322.0294699999999</v>
      </c>
      <c r="H82" s="93">
        <v>0</v>
      </c>
      <c r="I82" s="90" t="s">
        <v>126</v>
      </c>
      <c r="J82" s="94">
        <f t="shared" si="0"/>
        <v>0.97174341193948643</v>
      </c>
      <c r="K82" s="93">
        <v>1702.1142299999999</v>
      </c>
      <c r="L82" s="94">
        <f t="shared" si="1"/>
        <v>0.712315804230922</v>
      </c>
      <c r="M82" s="93">
        <v>67.520529999999994</v>
      </c>
      <c r="N82" s="93">
        <v>67.520529999999994</v>
      </c>
      <c r="O82" s="93">
        <v>687.43577000000005</v>
      </c>
      <c r="P82" s="92" t="s">
        <v>143</v>
      </c>
    </row>
    <row r="83" spans="1:16" ht="66" x14ac:dyDescent="0.25">
      <c r="A83" s="88" t="s">
        <v>252</v>
      </c>
      <c r="B83" s="92" t="s">
        <v>253</v>
      </c>
      <c r="C83" s="93">
        <v>1583.1</v>
      </c>
      <c r="D83" s="93">
        <v>1583.1</v>
      </c>
      <c r="E83" s="93">
        <v>0</v>
      </c>
      <c r="F83" s="93">
        <v>1583</v>
      </c>
      <c r="G83" s="93">
        <v>1583</v>
      </c>
      <c r="H83" s="93">
        <v>0</v>
      </c>
      <c r="I83" s="90" t="s">
        <v>126</v>
      </c>
      <c r="J83" s="94">
        <f t="shared" si="0"/>
        <v>0.99993683279641221</v>
      </c>
      <c r="K83" s="93">
        <v>1145.6297300000001</v>
      </c>
      <c r="L83" s="94">
        <f t="shared" si="1"/>
        <v>0.72366226391257671</v>
      </c>
      <c r="M83" s="93">
        <v>0.1</v>
      </c>
      <c r="N83" s="93">
        <v>0.1</v>
      </c>
      <c r="O83" s="93">
        <v>437.47027000000003</v>
      </c>
      <c r="P83" s="92" t="s">
        <v>143</v>
      </c>
    </row>
    <row r="84" spans="1:16" ht="66" x14ac:dyDescent="0.25">
      <c r="A84" s="88" t="s">
        <v>254</v>
      </c>
      <c r="B84" s="92" t="s">
        <v>255</v>
      </c>
      <c r="C84" s="93">
        <v>4956.82</v>
      </c>
      <c r="D84" s="93">
        <v>4956.82</v>
      </c>
      <c r="E84" s="93">
        <v>0</v>
      </c>
      <c r="F84" s="93">
        <v>4928.3360000000002</v>
      </c>
      <c r="G84" s="93">
        <v>4928.3360000000002</v>
      </c>
      <c r="H84" s="93">
        <v>0</v>
      </c>
      <c r="I84" s="90" t="s">
        <v>126</v>
      </c>
      <c r="J84" s="94">
        <f t="shared" si="0"/>
        <v>0.99425357386388868</v>
      </c>
      <c r="K84" s="93">
        <v>3774.0572000000002</v>
      </c>
      <c r="L84" s="94">
        <f t="shared" si="1"/>
        <v>0.76138677619925688</v>
      </c>
      <c r="M84" s="93">
        <v>28.484000000000002</v>
      </c>
      <c r="N84" s="93">
        <v>28.484000000000002</v>
      </c>
      <c r="O84" s="93">
        <v>1182.7628</v>
      </c>
      <c r="P84" s="92" t="s">
        <v>143</v>
      </c>
    </row>
    <row r="85" spans="1:16" ht="66" x14ac:dyDescent="0.25">
      <c r="A85" s="88" t="s">
        <v>256</v>
      </c>
      <c r="B85" s="92" t="s">
        <v>257</v>
      </c>
      <c r="C85" s="93">
        <v>4970.6000000000004</v>
      </c>
      <c r="D85" s="93">
        <v>4970.6000000000004</v>
      </c>
      <c r="E85" s="93">
        <v>0</v>
      </c>
      <c r="F85" s="93">
        <v>4638.7751500000004</v>
      </c>
      <c r="G85" s="93">
        <v>4638.7751500000004</v>
      </c>
      <c r="H85" s="93">
        <v>0</v>
      </c>
      <c r="I85" s="90" t="s">
        <v>126</v>
      </c>
      <c r="J85" s="94">
        <f t="shared" si="0"/>
        <v>0.93324249587574937</v>
      </c>
      <c r="K85" s="93">
        <v>2988.1704399999999</v>
      </c>
      <c r="L85" s="94">
        <f t="shared" si="1"/>
        <v>0.60116896149358223</v>
      </c>
      <c r="M85" s="93">
        <v>331.82485000000003</v>
      </c>
      <c r="N85" s="93">
        <v>331.82485000000003</v>
      </c>
      <c r="O85" s="93">
        <v>1982.42956</v>
      </c>
      <c r="P85" s="92" t="s">
        <v>143</v>
      </c>
    </row>
    <row r="86" spans="1:16" ht="66" x14ac:dyDescent="0.25">
      <c r="A86" s="88" t="s">
        <v>258</v>
      </c>
      <c r="B86" s="92" t="s">
        <v>259</v>
      </c>
      <c r="C86" s="93">
        <v>24794.7</v>
      </c>
      <c r="D86" s="93">
        <v>24794.7</v>
      </c>
      <c r="E86" s="93">
        <v>0</v>
      </c>
      <c r="F86" s="93">
        <v>24794.7</v>
      </c>
      <c r="G86" s="93">
        <v>24794.7</v>
      </c>
      <c r="H86" s="93">
        <v>0</v>
      </c>
      <c r="I86" s="90" t="s">
        <v>126</v>
      </c>
      <c r="J86" s="94">
        <f t="shared" si="0"/>
        <v>1</v>
      </c>
      <c r="K86" s="93">
        <v>17536.737400000002</v>
      </c>
      <c r="L86" s="94">
        <f t="shared" si="1"/>
        <v>0.70727766014511173</v>
      </c>
      <c r="M86" s="93">
        <v>0</v>
      </c>
      <c r="N86" s="93">
        <v>0</v>
      </c>
      <c r="O86" s="93">
        <v>7257.9625999999998</v>
      </c>
      <c r="P86" s="92" t="s">
        <v>143</v>
      </c>
    </row>
    <row r="87" spans="1:16" ht="66" x14ac:dyDescent="0.25">
      <c r="A87" s="88" t="s">
        <v>260</v>
      </c>
      <c r="B87" s="92" t="s">
        <v>261</v>
      </c>
      <c r="C87" s="93">
        <v>4290.1387199999999</v>
      </c>
      <c r="D87" s="93">
        <v>4290.1387199999999</v>
      </c>
      <c r="E87" s="93">
        <v>0</v>
      </c>
      <c r="F87" s="93">
        <v>4288.6914299999999</v>
      </c>
      <c r="G87" s="93">
        <v>4288.6914299999999</v>
      </c>
      <c r="H87" s="93">
        <v>0</v>
      </c>
      <c r="I87" s="90" t="s">
        <v>126</v>
      </c>
      <c r="J87" s="94">
        <f t="shared" si="0"/>
        <v>0.99966264727216092</v>
      </c>
      <c r="K87" s="93">
        <v>3068.1494899999998</v>
      </c>
      <c r="L87" s="94">
        <f t="shared" si="1"/>
        <v>0.71516323602701592</v>
      </c>
      <c r="M87" s="93">
        <v>1.44729</v>
      </c>
      <c r="N87" s="93">
        <v>1.44729</v>
      </c>
      <c r="O87" s="93">
        <v>1221.9892299999999</v>
      </c>
      <c r="P87" s="92" t="s">
        <v>143</v>
      </c>
    </row>
    <row r="88" spans="1:16" ht="66" x14ac:dyDescent="0.25">
      <c r="A88" s="88" t="s">
        <v>262</v>
      </c>
      <c r="B88" s="92" t="s">
        <v>263</v>
      </c>
      <c r="C88" s="93">
        <v>11294</v>
      </c>
      <c r="D88" s="93">
        <v>11294</v>
      </c>
      <c r="E88" s="93">
        <v>0</v>
      </c>
      <c r="F88" s="93">
        <v>11273.947340000001</v>
      </c>
      <c r="G88" s="93">
        <v>11273.947340000001</v>
      </c>
      <c r="H88" s="93">
        <v>0</v>
      </c>
      <c r="I88" s="90" t="s">
        <v>126</v>
      </c>
      <c r="J88" s="94">
        <f t="shared" si="0"/>
        <v>0.99822448556755805</v>
      </c>
      <c r="K88" s="93">
        <v>9864.6317899999995</v>
      </c>
      <c r="L88" s="94">
        <f t="shared" si="1"/>
        <v>0.87344003807331316</v>
      </c>
      <c r="M88" s="93">
        <v>20.052659999999999</v>
      </c>
      <c r="N88" s="93">
        <v>20.052659999999999</v>
      </c>
      <c r="O88" s="93">
        <v>1429.3682100000001</v>
      </c>
      <c r="P88" s="92" t="s">
        <v>143</v>
      </c>
    </row>
    <row r="89" spans="1:16" ht="66" x14ac:dyDescent="0.25">
      <c r="A89" s="88" t="s">
        <v>264</v>
      </c>
      <c r="B89" s="92" t="s">
        <v>265</v>
      </c>
      <c r="C89" s="93">
        <v>20821.01944</v>
      </c>
      <c r="D89" s="93">
        <v>20821.01944</v>
      </c>
      <c r="E89" s="93">
        <v>0</v>
      </c>
      <c r="F89" s="93">
        <v>20706.574639999999</v>
      </c>
      <c r="G89" s="93">
        <v>19960.175009999999</v>
      </c>
      <c r="H89" s="93">
        <v>746.39963</v>
      </c>
      <c r="I89" s="90" t="s">
        <v>126</v>
      </c>
      <c r="J89" s="94">
        <f t="shared" si="0"/>
        <v>0.9945034007422261</v>
      </c>
      <c r="K89" s="93">
        <v>15808.005359999999</v>
      </c>
      <c r="L89" s="94">
        <f t="shared" si="1"/>
        <v>0.75923301476923255</v>
      </c>
      <c r="M89" s="93">
        <v>114.4448</v>
      </c>
      <c r="N89" s="93">
        <v>860.84442999999999</v>
      </c>
      <c r="O89" s="93">
        <v>5013.0140799999999</v>
      </c>
      <c r="P89" s="92" t="s">
        <v>143</v>
      </c>
    </row>
    <row r="90" spans="1:16" ht="66" x14ac:dyDescent="0.25">
      <c r="A90" s="88" t="s">
        <v>266</v>
      </c>
      <c r="B90" s="92" t="s">
        <v>267</v>
      </c>
      <c r="C90" s="93">
        <v>25898.98</v>
      </c>
      <c r="D90" s="93">
        <v>25898.98</v>
      </c>
      <c r="E90" s="93">
        <v>0</v>
      </c>
      <c r="F90" s="93">
        <v>25861.693009999999</v>
      </c>
      <c r="G90" s="93">
        <v>24592.409370000001</v>
      </c>
      <c r="H90" s="93">
        <v>1269.2836400000001</v>
      </c>
      <c r="I90" s="90" t="s">
        <v>126</v>
      </c>
      <c r="J90" s="94">
        <f t="shared" si="0"/>
        <v>0.99856029117749034</v>
      </c>
      <c r="K90" s="93">
        <v>17832.397799999999</v>
      </c>
      <c r="L90" s="94">
        <f t="shared" si="1"/>
        <v>0.68853668368406784</v>
      </c>
      <c r="M90" s="93">
        <v>37.286990000000003</v>
      </c>
      <c r="N90" s="93">
        <v>1306.5706299999999</v>
      </c>
      <c r="O90" s="93">
        <v>8066.5821999999998</v>
      </c>
      <c r="P90" s="92" t="s">
        <v>143</v>
      </c>
    </row>
    <row r="91" spans="1:16" ht="66" x14ac:dyDescent="0.25">
      <c r="A91" s="88" t="s">
        <v>268</v>
      </c>
      <c r="B91" s="92" t="s">
        <v>269</v>
      </c>
      <c r="C91" s="93">
        <v>8835.7999999999993</v>
      </c>
      <c r="D91" s="93">
        <v>8835.7999999999993</v>
      </c>
      <c r="E91" s="93">
        <v>0</v>
      </c>
      <c r="F91" s="93">
        <v>8831.7651399999995</v>
      </c>
      <c r="G91" s="93">
        <v>8552.7651399999995</v>
      </c>
      <c r="H91" s="93">
        <v>279</v>
      </c>
      <c r="I91" s="90" t="s">
        <v>126</v>
      </c>
      <c r="J91" s="94">
        <f t="shared" si="0"/>
        <v>0.99954335091332991</v>
      </c>
      <c r="K91" s="93">
        <v>5761.5065999999997</v>
      </c>
      <c r="L91" s="94">
        <f t="shared" si="1"/>
        <v>0.65206394440797666</v>
      </c>
      <c r="M91" s="93">
        <v>4.0348600000000001</v>
      </c>
      <c r="N91" s="93">
        <v>283.03485999999998</v>
      </c>
      <c r="O91" s="93">
        <v>3074.2934</v>
      </c>
      <c r="P91" s="92" t="s">
        <v>143</v>
      </c>
    </row>
    <row r="92" spans="1:16" ht="66" x14ac:dyDescent="0.25">
      <c r="A92" s="88" t="s">
        <v>270</v>
      </c>
      <c r="B92" s="92" t="s">
        <v>271</v>
      </c>
      <c r="C92" s="93">
        <v>4880.6000000000004</v>
      </c>
      <c r="D92" s="93">
        <v>4880.6000000000004</v>
      </c>
      <c r="E92" s="93">
        <v>0</v>
      </c>
      <c r="F92" s="93">
        <v>4810.1534700000002</v>
      </c>
      <c r="G92" s="93">
        <v>4810.1534700000002</v>
      </c>
      <c r="H92" s="93">
        <v>0</v>
      </c>
      <c r="I92" s="90" t="s">
        <v>126</v>
      </c>
      <c r="J92" s="94">
        <f t="shared" si="0"/>
        <v>0.98556601032659918</v>
      </c>
      <c r="K92" s="93">
        <v>3367.8227999999999</v>
      </c>
      <c r="L92" s="94">
        <f t="shared" si="1"/>
        <v>0.69004278162520993</v>
      </c>
      <c r="M92" s="93">
        <v>70.446529999999996</v>
      </c>
      <c r="N92" s="93">
        <v>70.446529999999996</v>
      </c>
      <c r="O92" s="93">
        <v>1512.7772</v>
      </c>
      <c r="P92" s="92" t="s">
        <v>143</v>
      </c>
    </row>
  </sheetData>
  <mergeCells count="35">
    <mergeCell ref="K23:K25"/>
    <mergeCell ref="L23:L25"/>
    <mergeCell ref="A19:P19"/>
    <mergeCell ref="A20:P20"/>
    <mergeCell ref="M23:M25"/>
    <mergeCell ref="N23:N25"/>
    <mergeCell ref="O23:O25"/>
    <mergeCell ref="A23:A25"/>
    <mergeCell ref="B23:B25"/>
    <mergeCell ref="C23:E23"/>
    <mergeCell ref="F23:I23"/>
    <mergeCell ref="J23:J25"/>
    <mergeCell ref="F24:F25"/>
    <mergeCell ref="G24:I24"/>
    <mergeCell ref="A1:P1"/>
    <mergeCell ref="A2:P2"/>
    <mergeCell ref="A3:P3"/>
    <mergeCell ref="A4:P4"/>
    <mergeCell ref="A5:P5"/>
    <mergeCell ref="A15:P15"/>
    <mergeCell ref="A16:P16"/>
    <mergeCell ref="A17:P17"/>
    <mergeCell ref="P23:P25"/>
    <mergeCell ref="A6:P6"/>
    <mergeCell ref="A18:P18"/>
    <mergeCell ref="A7:P7"/>
    <mergeCell ref="A8:P8"/>
    <mergeCell ref="A9:P9"/>
    <mergeCell ref="A10:P10"/>
    <mergeCell ref="A11:P11"/>
    <mergeCell ref="A12:P12"/>
    <mergeCell ref="A13:P13"/>
    <mergeCell ref="A14:P14"/>
    <mergeCell ref="C24:C25"/>
    <mergeCell ref="D24:D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1"/>
  <sheetViews>
    <sheetView workbookViewId="0">
      <selection activeCell="C8" sqref="C8"/>
    </sheetView>
  </sheetViews>
  <sheetFormatPr defaultRowHeight="15" x14ac:dyDescent="0.25"/>
  <cols>
    <col min="2" max="2" width="58" customWidth="1"/>
    <col min="3" max="3" width="19.28515625" customWidth="1"/>
    <col min="4" max="4" width="17.140625" customWidth="1"/>
    <col min="5" max="5" width="13.85546875" customWidth="1"/>
    <col min="6" max="6" width="15.7109375" customWidth="1"/>
    <col min="7" max="7" width="15.42578125" customWidth="1"/>
    <col min="8" max="8" width="19.5703125" customWidth="1"/>
    <col min="9" max="9" width="17.7109375" customWidth="1"/>
  </cols>
  <sheetData>
    <row r="2" spans="1:9" x14ac:dyDescent="0.25">
      <c r="B2">
        <v>302</v>
      </c>
    </row>
    <row r="3" spans="1:9" ht="15.75" thickBot="1" x14ac:dyDescent="0.3">
      <c r="D3" t="s">
        <v>107</v>
      </c>
    </row>
    <row r="4" spans="1:9" ht="16.5" thickBot="1" x14ac:dyDescent="0.3">
      <c r="A4" s="48" t="s">
        <v>301</v>
      </c>
      <c r="B4" s="77" t="s">
        <v>302</v>
      </c>
      <c r="C4" s="79">
        <v>302</v>
      </c>
      <c r="D4" s="79" t="s">
        <v>511</v>
      </c>
      <c r="E4" s="79" t="s">
        <v>108</v>
      </c>
      <c r="F4" s="79"/>
      <c r="G4" s="80" t="s">
        <v>109</v>
      </c>
      <c r="H4" s="81" t="s">
        <v>111</v>
      </c>
      <c r="I4" s="84" t="s">
        <v>512</v>
      </c>
    </row>
    <row r="5" spans="1:9" ht="39" thickBot="1" x14ac:dyDescent="0.3">
      <c r="A5" s="50" t="s">
        <v>371</v>
      </c>
      <c r="B5" s="78" t="s">
        <v>234</v>
      </c>
      <c r="C5" s="73">
        <v>23701.06</v>
      </c>
      <c r="D5" s="82">
        <f>SUM(C5)/1000</f>
        <v>23.701060000000002</v>
      </c>
      <c r="E5" s="83"/>
      <c r="F5" s="71"/>
      <c r="G5" s="72"/>
      <c r="H5" s="72"/>
      <c r="I5" s="85">
        <f>D5-E5-G5-H5</f>
        <v>23.701060000000002</v>
      </c>
    </row>
    <row r="6" spans="1:9" ht="39" thickBot="1" x14ac:dyDescent="0.3">
      <c r="A6" s="50" t="s">
        <v>463</v>
      </c>
      <c r="B6" s="78" t="s">
        <v>190</v>
      </c>
      <c r="C6" s="73">
        <v>894176.88</v>
      </c>
      <c r="D6" s="82">
        <f t="shared" ref="D6:D69" si="0">SUM(C6)/1000</f>
        <v>894.17687999999998</v>
      </c>
      <c r="E6" s="83"/>
      <c r="F6" s="71"/>
      <c r="G6" s="73">
        <v>864.88</v>
      </c>
      <c r="H6" s="72"/>
      <c r="I6" s="85">
        <f t="shared" ref="I6:I10" si="1">D6-E6-G6-H6</f>
        <v>29.296879999999987</v>
      </c>
    </row>
    <row r="7" spans="1:9" ht="39" thickBot="1" x14ac:dyDescent="0.3">
      <c r="A7" s="50" t="s">
        <v>386</v>
      </c>
      <c r="B7" s="78" t="s">
        <v>220</v>
      </c>
      <c r="C7" s="73">
        <v>2164339.1</v>
      </c>
      <c r="D7" s="82">
        <f t="shared" si="0"/>
        <v>2164.3391000000001</v>
      </c>
      <c r="E7" s="83">
        <f>F7/1000</f>
        <v>2105.2797500000001</v>
      </c>
      <c r="F7" s="73">
        <v>2105279.75</v>
      </c>
      <c r="G7" s="73">
        <v>56.32</v>
      </c>
      <c r="H7" s="72"/>
      <c r="I7" s="85">
        <f t="shared" si="1"/>
        <v>2.7393499999999946</v>
      </c>
    </row>
    <row r="8" spans="1:9" ht="39" thickBot="1" x14ac:dyDescent="0.3">
      <c r="A8" s="50" t="s">
        <v>389</v>
      </c>
      <c r="B8" s="78" t="s">
        <v>390</v>
      </c>
      <c r="C8" s="73">
        <v>898638.24</v>
      </c>
      <c r="D8" s="82">
        <f t="shared" si="0"/>
        <v>898.63824</v>
      </c>
      <c r="E8" s="83">
        <f t="shared" ref="E8:E10" si="2">F8/1000</f>
        <v>848.0791999999999</v>
      </c>
      <c r="F8" s="73">
        <v>848079.2</v>
      </c>
      <c r="G8" s="73"/>
      <c r="H8" s="73">
        <v>1.83</v>
      </c>
      <c r="I8" s="85">
        <f t="shared" si="1"/>
        <v>48.729040000000097</v>
      </c>
    </row>
    <row r="9" spans="1:9" ht="39" thickBot="1" x14ac:dyDescent="0.3">
      <c r="A9" s="50" t="s">
        <v>316</v>
      </c>
      <c r="B9" s="78" t="s">
        <v>210</v>
      </c>
      <c r="C9" s="73">
        <v>305395.08</v>
      </c>
      <c r="D9" s="82">
        <f t="shared" si="0"/>
        <v>305.39508000000001</v>
      </c>
      <c r="E9" s="83">
        <f t="shared" si="2"/>
        <v>287.85707000000002</v>
      </c>
      <c r="F9" s="73">
        <v>287857.07</v>
      </c>
      <c r="G9" s="72"/>
      <c r="H9" s="73">
        <v>3.137</v>
      </c>
      <c r="I9" s="85">
        <f t="shared" si="1"/>
        <v>14.401009999999985</v>
      </c>
    </row>
    <row r="10" spans="1:9" ht="51.75" thickBot="1" x14ac:dyDescent="0.3">
      <c r="A10" s="50" t="s">
        <v>335</v>
      </c>
      <c r="B10" s="78" t="s">
        <v>166</v>
      </c>
      <c r="C10" s="73">
        <v>426274.2</v>
      </c>
      <c r="D10" s="82">
        <f t="shared" si="0"/>
        <v>426.27420000000001</v>
      </c>
      <c r="E10" s="83">
        <f t="shared" si="2"/>
        <v>0</v>
      </c>
      <c r="F10" s="73"/>
      <c r="G10" s="73">
        <v>421.98</v>
      </c>
      <c r="H10" s="73"/>
      <c r="I10" s="85">
        <f t="shared" si="1"/>
        <v>4.2941999999999894</v>
      </c>
    </row>
    <row r="11" spans="1:9" ht="39" hidden="1" customHeight="1" thickBot="1" x14ac:dyDescent="0.3">
      <c r="A11" s="50" t="s">
        <v>319</v>
      </c>
      <c r="B11" s="57" t="s">
        <v>208</v>
      </c>
      <c r="C11" s="70"/>
      <c r="D11" s="74">
        <f t="shared" si="0"/>
        <v>0</v>
      </c>
      <c r="E11" s="75"/>
      <c r="F11" s="70"/>
      <c r="G11" s="70">
        <v>98625.78</v>
      </c>
      <c r="H11" s="70"/>
    </row>
    <row r="12" spans="1:9" ht="39" hidden="1" customHeight="1" thickBot="1" x14ac:dyDescent="0.3">
      <c r="A12" s="50" t="s">
        <v>469</v>
      </c>
      <c r="B12" s="57" t="s">
        <v>260</v>
      </c>
      <c r="C12" s="55"/>
      <c r="D12" s="53">
        <f t="shared" si="0"/>
        <v>0</v>
      </c>
      <c r="E12" s="54"/>
      <c r="F12" s="67"/>
      <c r="G12" s="68"/>
      <c r="H12" s="69"/>
    </row>
    <row r="13" spans="1:9" ht="39" thickBot="1" x14ac:dyDescent="0.3">
      <c r="A13" s="50" t="s">
        <v>332</v>
      </c>
      <c r="B13" s="78" t="s">
        <v>268</v>
      </c>
      <c r="C13" s="73">
        <v>2280000</v>
      </c>
      <c r="D13" s="82">
        <f t="shared" si="0"/>
        <v>2280</v>
      </c>
      <c r="E13" s="83">
        <f t="shared" ref="E13:E24" si="3">F13/1000</f>
        <v>0</v>
      </c>
      <c r="F13" s="73"/>
      <c r="G13" s="72">
        <v>2280</v>
      </c>
      <c r="H13" s="73"/>
      <c r="I13" s="85">
        <f t="shared" ref="I13:I24" si="4">D13-E13-G13-H13</f>
        <v>0</v>
      </c>
    </row>
    <row r="14" spans="1:9" ht="51.75" thickBot="1" x14ac:dyDescent="0.3">
      <c r="A14" s="50" t="s">
        <v>338</v>
      </c>
      <c r="B14" s="78" t="s">
        <v>194</v>
      </c>
      <c r="C14" s="73">
        <v>1744967.55</v>
      </c>
      <c r="D14" s="82">
        <f t="shared" si="0"/>
        <v>1744.9675500000001</v>
      </c>
      <c r="E14" s="83">
        <f t="shared" si="3"/>
        <v>1253.8786200000002</v>
      </c>
      <c r="F14" s="73">
        <v>1253878.6200000001</v>
      </c>
      <c r="G14" s="73">
        <v>98.63</v>
      </c>
      <c r="H14" s="73">
        <v>4.74</v>
      </c>
      <c r="I14" s="85">
        <f t="shared" si="4"/>
        <v>387.71892999999989</v>
      </c>
    </row>
    <row r="15" spans="1:9" ht="39" thickBot="1" x14ac:dyDescent="0.3">
      <c r="A15" s="50" t="s">
        <v>432</v>
      </c>
      <c r="B15" s="78" t="s">
        <v>158</v>
      </c>
      <c r="C15" s="73">
        <v>4500</v>
      </c>
      <c r="D15" s="82">
        <f t="shared" si="0"/>
        <v>4.5</v>
      </c>
      <c r="E15" s="83">
        <f t="shared" si="3"/>
        <v>0</v>
      </c>
      <c r="F15" s="73"/>
      <c r="G15" s="73"/>
      <c r="H15" s="73"/>
      <c r="I15" s="85">
        <f t="shared" si="4"/>
        <v>4.5</v>
      </c>
    </row>
    <row r="16" spans="1:9" ht="39" thickBot="1" x14ac:dyDescent="0.3">
      <c r="A16" s="50" t="s">
        <v>393</v>
      </c>
      <c r="B16" s="78" t="s">
        <v>228</v>
      </c>
      <c r="C16" s="73">
        <v>2121079.0499999998</v>
      </c>
      <c r="D16" s="82">
        <f t="shared" si="0"/>
        <v>2121.0790499999998</v>
      </c>
      <c r="E16" s="83">
        <f t="shared" si="3"/>
        <v>505.82799999999997</v>
      </c>
      <c r="F16" s="73">
        <v>505828</v>
      </c>
      <c r="G16" s="73">
        <v>1589.82</v>
      </c>
      <c r="H16" s="73"/>
      <c r="I16" s="85">
        <f t="shared" si="4"/>
        <v>25.431049999999914</v>
      </c>
    </row>
    <row r="17" spans="1:9" ht="39" thickBot="1" x14ac:dyDescent="0.3">
      <c r="A17" s="50" t="s">
        <v>399</v>
      </c>
      <c r="B17" s="78" t="s">
        <v>150</v>
      </c>
      <c r="C17" s="73">
        <v>53019.5</v>
      </c>
      <c r="D17" s="82">
        <f t="shared" si="0"/>
        <v>53.019500000000001</v>
      </c>
      <c r="E17" s="83">
        <f t="shared" si="3"/>
        <v>0</v>
      </c>
      <c r="F17" s="73"/>
      <c r="G17" s="73"/>
      <c r="H17" s="73"/>
      <c r="I17" s="85">
        <f t="shared" si="4"/>
        <v>53.019500000000001</v>
      </c>
    </row>
    <row r="18" spans="1:9" ht="39" thickBot="1" x14ac:dyDescent="0.3">
      <c r="A18" s="50" t="s">
        <v>408</v>
      </c>
      <c r="B18" s="78" t="s">
        <v>214</v>
      </c>
      <c r="C18" s="73">
        <v>140353.96</v>
      </c>
      <c r="D18" s="82">
        <f t="shared" si="0"/>
        <v>140.35396</v>
      </c>
      <c r="E18" s="83">
        <f t="shared" si="3"/>
        <v>0</v>
      </c>
      <c r="F18" s="73"/>
      <c r="G18" s="73"/>
      <c r="H18" s="73"/>
      <c r="I18" s="85">
        <f t="shared" si="4"/>
        <v>140.35396</v>
      </c>
    </row>
    <row r="19" spans="1:9" ht="39" thickBot="1" x14ac:dyDescent="0.3">
      <c r="A19" s="50" t="s">
        <v>325</v>
      </c>
      <c r="B19" s="78" t="s">
        <v>326</v>
      </c>
      <c r="C19" s="73">
        <v>1950</v>
      </c>
      <c r="D19" s="82">
        <f t="shared" si="0"/>
        <v>1.95</v>
      </c>
      <c r="E19" s="83">
        <f t="shared" si="3"/>
        <v>0</v>
      </c>
      <c r="F19" s="73"/>
      <c r="G19" s="73"/>
      <c r="H19" s="73"/>
      <c r="I19" s="85">
        <f t="shared" si="4"/>
        <v>1.95</v>
      </c>
    </row>
    <row r="20" spans="1:9" ht="39" thickBot="1" x14ac:dyDescent="0.3">
      <c r="A20" s="50" t="s">
        <v>475</v>
      </c>
      <c r="B20" s="78" t="s">
        <v>160</v>
      </c>
      <c r="C20" s="73">
        <v>73.47</v>
      </c>
      <c r="D20" s="82">
        <f t="shared" si="0"/>
        <v>7.3469999999999994E-2</v>
      </c>
      <c r="E20" s="83">
        <f t="shared" si="3"/>
        <v>0</v>
      </c>
      <c r="F20" s="73"/>
      <c r="G20" s="73"/>
      <c r="H20" s="73"/>
      <c r="I20" s="85">
        <f t="shared" si="4"/>
        <v>7.3469999999999994E-2</v>
      </c>
    </row>
    <row r="21" spans="1:9" ht="39" thickBot="1" x14ac:dyDescent="0.3">
      <c r="A21" s="50" t="s">
        <v>344</v>
      </c>
      <c r="B21" s="78" t="s">
        <v>226</v>
      </c>
      <c r="C21" s="73">
        <v>2109772.4700000002</v>
      </c>
      <c r="D21" s="82">
        <f t="shared" si="0"/>
        <v>2109.7724700000003</v>
      </c>
      <c r="E21" s="83">
        <f t="shared" si="3"/>
        <v>0</v>
      </c>
      <c r="F21" s="73"/>
      <c r="G21" s="73">
        <v>2107.71</v>
      </c>
      <c r="H21" s="73"/>
      <c r="I21" s="85">
        <f t="shared" si="4"/>
        <v>2.0624700000003031</v>
      </c>
    </row>
    <row r="22" spans="1:9" ht="16.5" thickBot="1" x14ac:dyDescent="0.3">
      <c r="A22" s="50" t="s">
        <v>466</v>
      </c>
      <c r="B22" s="78"/>
      <c r="C22" s="73"/>
      <c r="D22" s="82"/>
      <c r="E22" s="83"/>
      <c r="F22" s="73"/>
      <c r="G22" s="73"/>
      <c r="H22" s="73"/>
      <c r="I22" s="85"/>
    </row>
    <row r="23" spans="1:9" ht="39" thickBot="1" x14ac:dyDescent="0.3">
      <c r="A23" s="50" t="s">
        <v>454</v>
      </c>
      <c r="B23" s="78" t="s">
        <v>258</v>
      </c>
      <c r="C23" s="73">
        <v>8910517.8200000003</v>
      </c>
      <c r="D23" s="82">
        <f t="shared" si="0"/>
        <v>8910.5178200000009</v>
      </c>
      <c r="E23" s="83">
        <f t="shared" si="3"/>
        <v>2103.3433599999998</v>
      </c>
      <c r="F23" s="73">
        <v>2103343.36</v>
      </c>
      <c r="G23" s="73">
        <v>6807.17</v>
      </c>
      <c r="H23" s="73"/>
      <c r="I23" s="85">
        <f t="shared" si="4"/>
        <v>4.460000001017761E-3</v>
      </c>
    </row>
    <row r="24" spans="1:9" ht="51.75" thickBot="1" x14ac:dyDescent="0.3">
      <c r="A24" s="50" t="s">
        <v>451</v>
      </c>
      <c r="B24" s="78" t="s">
        <v>264</v>
      </c>
      <c r="C24" s="73">
        <v>5130716.54</v>
      </c>
      <c r="D24" s="82">
        <f t="shared" si="0"/>
        <v>5130.7165400000004</v>
      </c>
      <c r="E24" s="83">
        <f t="shared" si="3"/>
        <v>0</v>
      </c>
      <c r="F24" s="73"/>
      <c r="G24" s="73">
        <v>5130.72</v>
      </c>
      <c r="H24" s="73"/>
      <c r="I24" s="85">
        <f t="shared" si="4"/>
        <v>-3.4599999999045394E-3</v>
      </c>
    </row>
    <row r="25" spans="1:9" ht="39" hidden="1" customHeight="1" thickBot="1" x14ac:dyDescent="0.3">
      <c r="A25" s="50" t="s">
        <v>472</v>
      </c>
      <c r="B25" s="57" t="s">
        <v>198</v>
      </c>
      <c r="C25" s="70"/>
      <c r="D25" s="74">
        <f t="shared" si="0"/>
        <v>0</v>
      </c>
      <c r="E25" s="75"/>
      <c r="F25" s="70"/>
      <c r="G25" s="70">
        <v>1484644</v>
      </c>
      <c r="H25" s="70"/>
    </row>
    <row r="26" spans="1:9" ht="39" thickBot="1" x14ac:dyDescent="0.3">
      <c r="A26" s="50" t="s">
        <v>353</v>
      </c>
      <c r="B26" s="78" t="s">
        <v>216</v>
      </c>
      <c r="C26" s="73">
        <v>599313.69999999995</v>
      </c>
      <c r="D26" s="82">
        <f t="shared" si="0"/>
        <v>599.31369999999993</v>
      </c>
      <c r="E26" s="83">
        <f t="shared" ref="E26:E27" si="5">F26/1000</f>
        <v>0</v>
      </c>
      <c r="F26" s="73"/>
      <c r="G26" s="73">
        <v>562.97</v>
      </c>
      <c r="H26" s="73"/>
      <c r="I26" s="85">
        <f t="shared" ref="I26:I27" si="6">D26-E26-G26-H26</f>
        <v>36.343699999999899</v>
      </c>
    </row>
    <row r="27" spans="1:9" ht="39" thickBot="1" x14ac:dyDescent="0.3">
      <c r="A27" s="50" t="s">
        <v>359</v>
      </c>
      <c r="B27" s="78" t="s">
        <v>256</v>
      </c>
      <c r="C27" s="73">
        <v>932658.42</v>
      </c>
      <c r="D27" s="82">
        <f t="shared" si="0"/>
        <v>932.65842000000009</v>
      </c>
      <c r="E27" s="83">
        <f t="shared" si="5"/>
        <v>921.62449000000004</v>
      </c>
      <c r="F27" s="73">
        <v>921624.49</v>
      </c>
      <c r="G27" s="73"/>
      <c r="H27" s="73"/>
      <c r="I27" s="85">
        <f t="shared" si="6"/>
        <v>11.033930000000055</v>
      </c>
    </row>
    <row r="28" spans="1:9" ht="51.75" hidden="1" customHeight="1" thickBot="1" x14ac:dyDescent="0.3">
      <c r="A28" s="50" t="s">
        <v>362</v>
      </c>
      <c r="B28" s="57" t="s">
        <v>176</v>
      </c>
      <c r="C28" s="70"/>
      <c r="D28" s="74">
        <f t="shared" si="0"/>
        <v>0</v>
      </c>
      <c r="E28" s="75"/>
      <c r="F28" s="70"/>
      <c r="G28" s="70">
        <v>633691.49</v>
      </c>
      <c r="H28" s="70"/>
    </row>
    <row r="29" spans="1:9" ht="51.75" thickBot="1" x14ac:dyDescent="0.3">
      <c r="A29" s="50" t="s">
        <v>478</v>
      </c>
      <c r="B29" s="78" t="s">
        <v>178</v>
      </c>
      <c r="C29" s="73">
        <v>1164430.4099999999</v>
      </c>
      <c r="D29" s="82">
        <f t="shared" si="0"/>
        <v>1164.4304099999999</v>
      </c>
      <c r="E29" s="83">
        <f t="shared" ref="E29:E42" si="7">F29/1000</f>
        <v>0</v>
      </c>
      <c r="F29" s="73"/>
      <c r="G29" s="73">
        <v>1045.81</v>
      </c>
      <c r="H29" s="73"/>
      <c r="I29" s="85">
        <f t="shared" ref="I29:I42" si="8">D29-E29-G29-H29</f>
        <v>118.62040999999999</v>
      </c>
    </row>
    <row r="30" spans="1:9" ht="39" thickBot="1" x14ac:dyDescent="0.3">
      <c r="A30" s="50" t="s">
        <v>306</v>
      </c>
      <c r="B30" s="78" t="s">
        <v>164</v>
      </c>
      <c r="C30" s="73">
        <v>94175.16</v>
      </c>
      <c r="D30" s="82">
        <f t="shared" si="0"/>
        <v>94.175160000000005</v>
      </c>
      <c r="E30" s="83">
        <f t="shared" si="7"/>
        <v>0</v>
      </c>
      <c r="F30" s="73"/>
      <c r="G30" s="73">
        <v>90</v>
      </c>
      <c r="H30" s="73"/>
      <c r="I30" s="85">
        <f t="shared" si="8"/>
        <v>4.1751600000000053</v>
      </c>
    </row>
    <row r="31" spans="1:9" ht="39" thickBot="1" x14ac:dyDescent="0.3">
      <c r="A31" s="50" t="s">
        <v>310</v>
      </c>
      <c r="B31" s="78" t="s">
        <v>230</v>
      </c>
      <c r="C31" s="73">
        <v>1596798.14</v>
      </c>
      <c r="D31" s="82">
        <f t="shared" si="0"/>
        <v>1596.7981399999999</v>
      </c>
      <c r="E31" s="83">
        <f t="shared" si="7"/>
        <v>1590.47714</v>
      </c>
      <c r="F31" s="73">
        <v>1590477.14</v>
      </c>
      <c r="G31" s="73"/>
      <c r="H31" s="73"/>
      <c r="I31" s="85">
        <f t="shared" si="8"/>
        <v>6.3209999999999127</v>
      </c>
    </row>
    <row r="32" spans="1:9" ht="39" thickBot="1" x14ac:dyDescent="0.3">
      <c r="A32" s="50" t="s">
        <v>365</v>
      </c>
      <c r="B32" s="78" t="s">
        <v>174</v>
      </c>
      <c r="C32" s="73">
        <v>5242836</v>
      </c>
      <c r="D32" s="82">
        <f t="shared" si="0"/>
        <v>5242.8360000000002</v>
      </c>
      <c r="E32" s="83">
        <f t="shared" si="7"/>
        <v>2974.9298900000003</v>
      </c>
      <c r="F32" s="73">
        <v>2974929.89</v>
      </c>
      <c r="G32" s="73">
        <v>2231.04</v>
      </c>
      <c r="H32" s="73"/>
      <c r="I32" s="85">
        <f t="shared" si="8"/>
        <v>36.866109999999935</v>
      </c>
    </row>
    <row r="33" spans="1:9" ht="51.75" thickBot="1" x14ac:dyDescent="0.3">
      <c r="A33" s="50" t="s">
        <v>457</v>
      </c>
      <c r="B33" s="78" t="s">
        <v>266</v>
      </c>
      <c r="C33" s="73">
        <v>418324.14</v>
      </c>
      <c r="D33" s="82">
        <f t="shared" si="0"/>
        <v>418.32414</v>
      </c>
      <c r="E33" s="83">
        <f t="shared" si="7"/>
        <v>0</v>
      </c>
      <c r="F33" s="73"/>
      <c r="G33" s="73">
        <v>302.7</v>
      </c>
      <c r="H33" s="73"/>
      <c r="I33" s="85">
        <f t="shared" si="8"/>
        <v>115.62414000000001</v>
      </c>
    </row>
    <row r="34" spans="1:9" ht="39" thickBot="1" x14ac:dyDescent="0.3">
      <c r="A34" s="50" t="s">
        <v>460</v>
      </c>
      <c r="B34" s="78" t="s">
        <v>232</v>
      </c>
      <c r="C34" s="73">
        <v>119297.67</v>
      </c>
      <c r="D34" s="82">
        <f t="shared" si="0"/>
        <v>119.29767</v>
      </c>
      <c r="E34" s="83">
        <f t="shared" si="7"/>
        <v>0</v>
      </c>
      <c r="F34" s="73"/>
      <c r="G34" s="73"/>
      <c r="H34" s="73"/>
      <c r="I34" s="85">
        <f t="shared" si="8"/>
        <v>119.29767</v>
      </c>
    </row>
    <row r="35" spans="1:9" ht="51.75" thickBot="1" x14ac:dyDescent="0.3">
      <c r="A35" s="50" t="s">
        <v>377</v>
      </c>
      <c r="B35" s="78" t="s">
        <v>184</v>
      </c>
      <c r="C35" s="73">
        <v>1372344.65</v>
      </c>
      <c r="D35" s="82">
        <f t="shared" si="0"/>
        <v>1372.34465</v>
      </c>
      <c r="E35" s="83">
        <f t="shared" si="7"/>
        <v>1367.19877</v>
      </c>
      <c r="F35" s="73">
        <v>1367198.77</v>
      </c>
      <c r="G35" s="73"/>
      <c r="H35" s="73">
        <v>5.12</v>
      </c>
      <c r="I35" s="85">
        <f t="shared" si="8"/>
        <v>2.5880000000033654E-2</v>
      </c>
    </row>
    <row r="36" spans="1:9" ht="39" thickBot="1" x14ac:dyDescent="0.3">
      <c r="A36" s="50" t="s">
        <v>420</v>
      </c>
      <c r="B36" s="78" t="s">
        <v>254</v>
      </c>
      <c r="C36" s="73">
        <v>1894895</v>
      </c>
      <c r="D36" s="82">
        <f t="shared" si="0"/>
        <v>1894.895</v>
      </c>
      <c r="E36" s="83">
        <f t="shared" si="7"/>
        <v>408.69104999999996</v>
      </c>
      <c r="F36" s="73">
        <v>408691.05</v>
      </c>
      <c r="G36" s="73">
        <v>1484.61</v>
      </c>
      <c r="H36" s="73">
        <v>1.59</v>
      </c>
      <c r="I36" s="85">
        <f t="shared" si="8"/>
        <v>3.9500000001770896E-3</v>
      </c>
    </row>
    <row r="37" spans="1:9" ht="51.75" thickBot="1" x14ac:dyDescent="0.3">
      <c r="A37" s="50" t="s">
        <v>444</v>
      </c>
      <c r="B37" s="78" t="s">
        <v>200</v>
      </c>
      <c r="C37" s="73">
        <v>5727298.1500000004</v>
      </c>
      <c r="D37" s="82">
        <f t="shared" si="0"/>
        <v>5727.2981500000005</v>
      </c>
      <c r="E37" s="83">
        <f t="shared" si="7"/>
        <v>3950.0720799999999</v>
      </c>
      <c r="F37" s="73">
        <v>3950072.08</v>
      </c>
      <c r="G37" s="73">
        <v>1610.31</v>
      </c>
      <c r="H37" s="73">
        <v>3.58</v>
      </c>
      <c r="I37" s="85">
        <f t="shared" si="8"/>
        <v>163.33607000000066</v>
      </c>
    </row>
    <row r="38" spans="1:9" ht="39" thickBot="1" x14ac:dyDescent="0.3">
      <c r="A38" s="50" t="s">
        <v>493</v>
      </c>
      <c r="B38" s="78" t="s">
        <v>246</v>
      </c>
      <c r="C38" s="73">
        <v>29058.06</v>
      </c>
      <c r="D38" s="82">
        <f t="shared" si="0"/>
        <v>29.058060000000001</v>
      </c>
      <c r="E38" s="83">
        <f t="shared" si="7"/>
        <v>0</v>
      </c>
      <c r="F38" s="73"/>
      <c r="G38" s="73"/>
      <c r="H38" s="73"/>
      <c r="I38" s="85">
        <f t="shared" si="8"/>
        <v>29.058060000000001</v>
      </c>
    </row>
    <row r="39" spans="1:9" ht="39" thickBot="1" x14ac:dyDescent="0.3">
      <c r="A39" s="50" t="s">
        <v>341</v>
      </c>
      <c r="B39" s="78" t="s">
        <v>148</v>
      </c>
      <c r="C39" s="73">
        <v>3029071.64</v>
      </c>
      <c r="D39" s="82">
        <f t="shared" si="0"/>
        <v>3029.0716400000001</v>
      </c>
      <c r="E39" s="83">
        <f t="shared" si="7"/>
        <v>2643.2169399999998</v>
      </c>
      <c r="F39" s="73">
        <v>2643216.94</v>
      </c>
      <c r="G39" s="73"/>
      <c r="H39" s="73">
        <v>3.28</v>
      </c>
      <c r="I39" s="85">
        <f t="shared" si="8"/>
        <v>382.57470000000035</v>
      </c>
    </row>
    <row r="40" spans="1:9" ht="39" thickBot="1" x14ac:dyDescent="0.3">
      <c r="A40" s="50" t="s">
        <v>322</v>
      </c>
      <c r="B40" s="78" t="s">
        <v>168</v>
      </c>
      <c r="C40" s="73">
        <v>1749914.23</v>
      </c>
      <c r="D40" s="82">
        <f t="shared" si="0"/>
        <v>1749.9142300000001</v>
      </c>
      <c r="E40" s="83">
        <f t="shared" si="7"/>
        <v>0</v>
      </c>
      <c r="F40" s="73"/>
      <c r="G40" s="73">
        <v>633.69000000000005</v>
      </c>
      <c r="H40" s="73"/>
      <c r="I40" s="85">
        <f t="shared" si="8"/>
        <v>1116.22423</v>
      </c>
    </row>
    <row r="41" spans="1:9" ht="39" thickBot="1" x14ac:dyDescent="0.3">
      <c r="A41" s="50" t="s">
        <v>504</v>
      </c>
      <c r="B41" s="78" t="s">
        <v>170</v>
      </c>
      <c r="C41" s="73">
        <v>977165.52</v>
      </c>
      <c r="D41" s="82">
        <f t="shared" si="0"/>
        <v>977.16552000000001</v>
      </c>
      <c r="E41" s="83">
        <f t="shared" si="7"/>
        <v>977.16552000000001</v>
      </c>
      <c r="F41" s="73">
        <v>977165.52</v>
      </c>
      <c r="G41" s="73"/>
      <c r="H41" s="73"/>
      <c r="I41" s="85">
        <f t="shared" si="8"/>
        <v>0</v>
      </c>
    </row>
    <row r="42" spans="1:9" ht="39" thickBot="1" x14ac:dyDescent="0.3">
      <c r="A42" s="50" t="s">
        <v>448</v>
      </c>
      <c r="B42" s="78" t="s">
        <v>262</v>
      </c>
      <c r="C42" s="73">
        <v>3071100.19</v>
      </c>
      <c r="D42" s="82">
        <f t="shared" si="0"/>
        <v>3071.1001900000001</v>
      </c>
      <c r="E42" s="83">
        <f t="shared" si="7"/>
        <v>0</v>
      </c>
      <c r="F42" s="73"/>
      <c r="G42" s="73">
        <v>3054.55</v>
      </c>
      <c r="H42" s="73"/>
      <c r="I42" s="85">
        <f t="shared" si="8"/>
        <v>16.55018999999993</v>
      </c>
    </row>
    <row r="43" spans="1:9" ht="39" hidden="1" customHeight="1" thickBot="1" x14ac:dyDescent="0.3">
      <c r="A43" s="50" t="s">
        <v>356</v>
      </c>
      <c r="B43" s="57" t="s">
        <v>240</v>
      </c>
      <c r="C43" s="70"/>
      <c r="D43" s="74">
        <f t="shared" si="0"/>
        <v>0</v>
      </c>
      <c r="E43" s="75"/>
      <c r="F43" s="70"/>
      <c r="H43" s="70"/>
    </row>
    <row r="44" spans="1:9" ht="51.75" hidden="1" customHeight="1" thickBot="1" x14ac:dyDescent="0.3">
      <c r="A44" s="50" t="s">
        <v>329</v>
      </c>
      <c r="B44" s="57" t="s">
        <v>180</v>
      </c>
      <c r="C44" s="55"/>
      <c r="D44" s="53">
        <f t="shared" si="0"/>
        <v>0</v>
      </c>
      <c r="E44" s="54"/>
      <c r="F44" s="67"/>
      <c r="H44" s="69"/>
    </row>
    <row r="45" spans="1:9" ht="39" thickBot="1" x14ac:dyDescent="0.3">
      <c r="A45" s="50" t="s">
        <v>411</v>
      </c>
      <c r="B45" s="78" t="s">
        <v>172</v>
      </c>
      <c r="C45" s="73">
        <v>3693401.61</v>
      </c>
      <c r="D45" s="82">
        <f t="shared" si="0"/>
        <v>3693.4016099999999</v>
      </c>
      <c r="E45" s="83">
        <f t="shared" ref="E45:E46" si="9">F45/1000</f>
        <v>0</v>
      </c>
      <c r="F45" s="73"/>
      <c r="G45" s="72">
        <v>3680.94</v>
      </c>
      <c r="H45" s="73"/>
      <c r="I45" s="85">
        <f t="shared" ref="I45:I46" si="10">D45-E45-G45-H45</f>
        <v>12.461609999999837</v>
      </c>
    </row>
    <row r="46" spans="1:9" ht="39" thickBot="1" x14ac:dyDescent="0.3">
      <c r="A46" s="50" t="s">
        <v>368</v>
      </c>
      <c r="B46" s="78" t="s">
        <v>154</v>
      </c>
      <c r="C46" s="73">
        <v>1886724.42</v>
      </c>
      <c r="D46" s="82">
        <f t="shared" si="0"/>
        <v>1886.72442</v>
      </c>
      <c r="E46" s="83">
        <f t="shared" si="9"/>
        <v>0</v>
      </c>
      <c r="F46" s="73"/>
      <c r="G46" s="72">
        <v>1847.17</v>
      </c>
      <c r="H46" s="73"/>
      <c r="I46" s="85">
        <f t="shared" si="10"/>
        <v>39.554419999999936</v>
      </c>
    </row>
    <row r="47" spans="1:9" ht="39" hidden="1" customHeight="1" thickBot="1" x14ac:dyDescent="0.3">
      <c r="A47" s="50" t="s">
        <v>501</v>
      </c>
      <c r="B47" s="57" t="s">
        <v>252</v>
      </c>
      <c r="C47" s="70"/>
      <c r="D47" s="74">
        <f t="shared" si="0"/>
        <v>0</v>
      </c>
      <c r="E47" s="75"/>
      <c r="F47" s="70"/>
      <c r="H47" s="70"/>
    </row>
    <row r="48" spans="1:9" ht="51.75" thickBot="1" x14ac:dyDescent="0.3">
      <c r="A48" s="50" t="s">
        <v>417</v>
      </c>
      <c r="B48" s="78" t="s">
        <v>218</v>
      </c>
      <c r="C48" s="73">
        <v>435.96</v>
      </c>
      <c r="D48" s="82">
        <f t="shared" si="0"/>
        <v>0.43595999999999996</v>
      </c>
      <c r="E48" s="83">
        <f t="shared" ref="E48:E52" si="11">F48/1000</f>
        <v>0</v>
      </c>
      <c r="F48" s="73"/>
      <c r="G48" s="72"/>
      <c r="H48" s="73"/>
      <c r="I48" s="85">
        <f t="shared" ref="I48:I52" si="12">D48-E48-G48-H48</f>
        <v>0.43595999999999996</v>
      </c>
    </row>
    <row r="49" spans="1:9" ht="39" thickBot="1" x14ac:dyDescent="0.3">
      <c r="A49" s="50" t="s">
        <v>350</v>
      </c>
      <c r="B49" s="78" t="s">
        <v>238</v>
      </c>
      <c r="C49" s="73">
        <v>30077.58</v>
      </c>
      <c r="D49" s="82">
        <f t="shared" si="0"/>
        <v>30.077580000000001</v>
      </c>
      <c r="E49" s="83">
        <f t="shared" si="11"/>
        <v>20.212580000000003</v>
      </c>
      <c r="F49" s="73">
        <v>20212.580000000002</v>
      </c>
      <c r="G49" s="72"/>
      <c r="H49" s="73"/>
      <c r="I49" s="85">
        <f t="shared" si="12"/>
        <v>9.8649999999999984</v>
      </c>
    </row>
    <row r="50" spans="1:9" ht="39" thickBot="1" x14ac:dyDescent="0.3">
      <c r="A50" s="50" t="s">
        <v>374</v>
      </c>
      <c r="B50" s="78" t="s">
        <v>212</v>
      </c>
      <c r="C50" s="73">
        <v>4503518.72</v>
      </c>
      <c r="D50" s="82">
        <f t="shared" si="0"/>
        <v>4503.51872</v>
      </c>
      <c r="E50" s="83">
        <f t="shared" si="11"/>
        <v>884.77824999999996</v>
      </c>
      <c r="F50" s="73">
        <v>884778.25</v>
      </c>
      <c r="G50" s="72">
        <v>3615.26</v>
      </c>
      <c r="H50" s="73">
        <v>3.48</v>
      </c>
      <c r="I50" s="85">
        <f t="shared" si="12"/>
        <v>4.6999999996844011E-4</v>
      </c>
    </row>
    <row r="51" spans="1:9" ht="39" thickBot="1" x14ac:dyDescent="0.3">
      <c r="A51" s="50" t="s">
        <v>490</v>
      </c>
      <c r="B51" s="78" t="s">
        <v>224</v>
      </c>
      <c r="C51" s="73">
        <v>941211.77</v>
      </c>
      <c r="D51" s="82">
        <f t="shared" si="0"/>
        <v>941.21177</v>
      </c>
      <c r="E51" s="83">
        <f t="shared" si="11"/>
        <v>936.93731000000002</v>
      </c>
      <c r="F51" s="73">
        <v>936937.31</v>
      </c>
      <c r="G51" s="72"/>
      <c r="H51" s="73">
        <v>4.2699999999999996</v>
      </c>
      <c r="I51" s="85">
        <f t="shared" si="12"/>
        <v>4.4599999999768158E-3</v>
      </c>
    </row>
    <row r="52" spans="1:9" ht="64.5" thickBot="1" x14ac:dyDescent="0.3">
      <c r="A52" s="50" t="s">
        <v>380</v>
      </c>
      <c r="B52" s="78" t="s">
        <v>144</v>
      </c>
      <c r="C52" s="73">
        <v>1769088.32</v>
      </c>
      <c r="D52" s="82">
        <f t="shared" si="0"/>
        <v>1769.0883200000001</v>
      </c>
      <c r="E52" s="83">
        <f t="shared" si="11"/>
        <v>1632.3768700000001</v>
      </c>
      <c r="F52" s="73">
        <v>1632376.87</v>
      </c>
      <c r="G52" s="72"/>
      <c r="H52" s="73">
        <v>26.09</v>
      </c>
      <c r="I52" s="85">
        <f t="shared" si="12"/>
        <v>110.62145000000001</v>
      </c>
    </row>
    <row r="53" spans="1:9" ht="39" hidden="1" customHeight="1" thickBot="1" x14ac:dyDescent="0.3">
      <c r="A53" s="50" t="s">
        <v>383</v>
      </c>
      <c r="B53" s="57" t="s">
        <v>162</v>
      </c>
      <c r="C53" s="70"/>
      <c r="D53" s="74">
        <f t="shared" si="0"/>
        <v>0</v>
      </c>
      <c r="E53" s="75"/>
      <c r="F53" s="70"/>
      <c r="H53" s="70"/>
    </row>
    <row r="54" spans="1:9" ht="51.75" thickBot="1" x14ac:dyDescent="0.3">
      <c r="A54" s="50" t="s">
        <v>347</v>
      </c>
      <c r="B54" s="78" t="s">
        <v>146</v>
      </c>
      <c r="C54" s="73">
        <v>4452954.8899999997</v>
      </c>
      <c r="D54" s="82">
        <f t="shared" si="0"/>
        <v>4452.95489</v>
      </c>
      <c r="E54" s="83">
        <f t="shared" ref="E54:E56" si="13">F54/1000</f>
        <v>0</v>
      </c>
      <c r="F54" s="73"/>
      <c r="G54" s="72">
        <v>4336.18</v>
      </c>
      <c r="H54" s="73"/>
      <c r="I54" s="85">
        <f t="shared" ref="I54:I56" si="14">D54-E54-G54-H54</f>
        <v>116.77488999999969</v>
      </c>
    </row>
    <row r="55" spans="1:9" ht="39" thickBot="1" x14ac:dyDescent="0.3">
      <c r="A55" s="50" t="s">
        <v>435</v>
      </c>
      <c r="B55" s="78" t="s">
        <v>202</v>
      </c>
      <c r="C55" s="73">
        <v>746617.55</v>
      </c>
      <c r="D55" s="82">
        <f t="shared" si="0"/>
        <v>746.61755000000005</v>
      </c>
      <c r="E55" s="83">
        <f t="shared" si="13"/>
        <v>0</v>
      </c>
      <c r="F55" s="73"/>
      <c r="G55" s="72">
        <v>670.58</v>
      </c>
      <c r="H55" s="73"/>
      <c r="I55" s="85">
        <f t="shared" si="14"/>
        <v>76.03755000000001</v>
      </c>
    </row>
    <row r="56" spans="1:9" ht="39" thickBot="1" x14ac:dyDescent="0.3">
      <c r="A56" s="50" t="s">
        <v>438</v>
      </c>
      <c r="B56" s="78" t="s">
        <v>242</v>
      </c>
      <c r="C56" s="73">
        <v>943962.62</v>
      </c>
      <c r="D56" s="82">
        <f t="shared" si="0"/>
        <v>943.96262000000002</v>
      </c>
      <c r="E56" s="83">
        <f t="shared" si="13"/>
        <v>939.64245999999991</v>
      </c>
      <c r="F56" s="73">
        <v>939642.46</v>
      </c>
      <c r="G56" s="72"/>
      <c r="H56" s="73">
        <v>1.84</v>
      </c>
      <c r="I56" s="85">
        <f t="shared" si="14"/>
        <v>2.480160000000101</v>
      </c>
    </row>
    <row r="57" spans="1:9" ht="39" hidden="1" customHeight="1" thickBot="1" x14ac:dyDescent="0.3">
      <c r="A57" s="50" t="s">
        <v>396</v>
      </c>
      <c r="B57" s="57" t="s">
        <v>244</v>
      </c>
      <c r="C57" s="70"/>
      <c r="D57" s="74">
        <f t="shared" si="0"/>
        <v>0</v>
      </c>
      <c r="E57" s="75"/>
      <c r="F57" s="70"/>
      <c r="H57" s="70"/>
    </row>
    <row r="58" spans="1:9" ht="51.75" thickBot="1" x14ac:dyDescent="0.3">
      <c r="A58" s="50" t="s">
        <v>507</v>
      </c>
      <c r="B58" s="78" t="s">
        <v>270</v>
      </c>
      <c r="C58" s="73">
        <v>2012922</v>
      </c>
      <c r="D58" s="82">
        <f t="shared" si="0"/>
        <v>2012.922</v>
      </c>
      <c r="E58" s="83">
        <f t="shared" ref="E58:E60" si="15">F58/1000</f>
        <v>0</v>
      </c>
      <c r="F58" s="73"/>
      <c r="G58" s="72">
        <v>2012.92</v>
      </c>
      <c r="H58" s="73"/>
      <c r="I58" s="85">
        <f t="shared" ref="I58:I60" si="16">D58-E58-G58-H58</f>
        <v>1.9999999999527063E-3</v>
      </c>
    </row>
    <row r="59" spans="1:9" ht="39" thickBot="1" x14ac:dyDescent="0.3">
      <c r="A59" s="50" t="s">
        <v>402</v>
      </c>
      <c r="B59" s="78" t="s">
        <v>188</v>
      </c>
      <c r="C59" s="73">
        <v>7147.5</v>
      </c>
      <c r="D59" s="82">
        <f t="shared" si="0"/>
        <v>7.1475</v>
      </c>
      <c r="E59" s="83">
        <f t="shared" si="15"/>
        <v>0</v>
      </c>
      <c r="F59" s="73"/>
      <c r="G59" s="72"/>
      <c r="H59" s="73"/>
      <c r="I59" s="85">
        <f t="shared" si="16"/>
        <v>7.1475</v>
      </c>
    </row>
    <row r="60" spans="1:9" ht="39" thickBot="1" x14ac:dyDescent="0.3">
      <c r="A60" s="50" t="s">
        <v>484</v>
      </c>
      <c r="B60" s="78" t="s">
        <v>182</v>
      </c>
      <c r="C60" s="73">
        <v>40680</v>
      </c>
      <c r="D60" s="82">
        <f t="shared" si="0"/>
        <v>40.68</v>
      </c>
      <c r="E60" s="83">
        <f t="shared" si="15"/>
        <v>0</v>
      </c>
      <c r="F60" s="73"/>
      <c r="G60" s="72"/>
      <c r="H60" s="73"/>
      <c r="I60" s="85">
        <f t="shared" si="16"/>
        <v>40.68</v>
      </c>
    </row>
    <row r="61" spans="1:9" ht="39" hidden="1" customHeight="1" thickBot="1" x14ac:dyDescent="0.3">
      <c r="A61" s="50" t="s">
        <v>487</v>
      </c>
      <c r="B61" s="57" t="s">
        <v>248</v>
      </c>
      <c r="C61" s="70"/>
      <c r="D61" s="74">
        <f t="shared" si="0"/>
        <v>0</v>
      </c>
      <c r="E61" s="75"/>
      <c r="F61" s="70"/>
      <c r="H61" s="70"/>
    </row>
    <row r="62" spans="1:9" ht="39" hidden="1" customHeight="1" thickBot="1" x14ac:dyDescent="0.3">
      <c r="A62" s="50" t="s">
        <v>405</v>
      </c>
      <c r="B62" s="57" t="s">
        <v>152</v>
      </c>
      <c r="C62" s="55"/>
      <c r="D62" s="53">
        <f t="shared" si="0"/>
        <v>0</v>
      </c>
      <c r="E62" s="54"/>
      <c r="F62" s="67"/>
      <c r="H62" s="69">
        <v>4274.99</v>
      </c>
    </row>
    <row r="63" spans="1:9" ht="39" thickBot="1" x14ac:dyDescent="0.3">
      <c r="A63" s="50" t="s">
        <v>414</v>
      </c>
      <c r="B63" s="78" t="s">
        <v>222</v>
      </c>
      <c r="C63" s="73">
        <v>2922073.69</v>
      </c>
      <c r="D63" s="82">
        <f t="shared" si="0"/>
        <v>2922.0736900000002</v>
      </c>
      <c r="E63" s="83">
        <f t="shared" ref="E63:E69" si="17">F63/1000</f>
        <v>2161.0001499999998</v>
      </c>
      <c r="F63" s="73">
        <v>2161000.15</v>
      </c>
      <c r="G63" s="72">
        <v>698.5</v>
      </c>
      <c r="H63" s="73">
        <v>4.2699999999999996</v>
      </c>
      <c r="I63" s="85">
        <f t="shared" ref="I63:I69" si="18">D63-E63-G63-H63</f>
        <v>58.303540000000325</v>
      </c>
    </row>
    <row r="64" spans="1:9" ht="39" thickBot="1" x14ac:dyDescent="0.3">
      <c r="A64" s="50" t="s">
        <v>313</v>
      </c>
      <c r="B64" s="78" t="s">
        <v>186</v>
      </c>
      <c r="C64" s="73">
        <v>704278.84</v>
      </c>
      <c r="D64" s="82">
        <f t="shared" si="0"/>
        <v>704.27883999999995</v>
      </c>
      <c r="E64" s="83">
        <f t="shared" si="17"/>
        <v>475.35987</v>
      </c>
      <c r="F64" s="73">
        <v>475359.87</v>
      </c>
      <c r="G64" s="72">
        <v>227.51</v>
      </c>
      <c r="H64" s="73">
        <v>1.41</v>
      </c>
      <c r="I64" s="85">
        <f t="shared" si="18"/>
        <v>-1.0300000000460496E-3</v>
      </c>
    </row>
    <row r="65" spans="1:9" ht="39" thickBot="1" x14ac:dyDescent="0.3">
      <c r="A65" s="50" t="s">
        <v>423</v>
      </c>
      <c r="B65" s="78" t="s">
        <v>236</v>
      </c>
      <c r="C65" s="73">
        <v>295086</v>
      </c>
      <c r="D65" s="82">
        <f t="shared" si="0"/>
        <v>295.08600000000001</v>
      </c>
      <c r="E65" s="83">
        <f t="shared" si="17"/>
        <v>286.56614000000002</v>
      </c>
      <c r="F65" s="73">
        <v>286566.14</v>
      </c>
      <c r="G65" s="72"/>
      <c r="H65" s="73">
        <v>2.35</v>
      </c>
      <c r="I65" s="85">
        <f t="shared" si="18"/>
        <v>6.1698599999999946</v>
      </c>
    </row>
    <row r="66" spans="1:9" ht="39" thickBot="1" x14ac:dyDescent="0.3">
      <c r="A66" s="50" t="s">
        <v>426</v>
      </c>
      <c r="B66" s="78" t="s">
        <v>204</v>
      </c>
      <c r="C66" s="73">
        <v>77810.240000000005</v>
      </c>
      <c r="D66" s="82">
        <f t="shared" si="0"/>
        <v>77.810240000000007</v>
      </c>
      <c r="E66" s="83">
        <f t="shared" si="17"/>
        <v>0</v>
      </c>
      <c r="F66" s="73"/>
      <c r="G66" s="72"/>
      <c r="H66" s="73"/>
      <c r="I66" s="85">
        <f t="shared" si="18"/>
        <v>77.810240000000007</v>
      </c>
    </row>
    <row r="67" spans="1:9" ht="39" thickBot="1" x14ac:dyDescent="0.3">
      <c r="A67" s="50" t="s">
        <v>429</v>
      </c>
      <c r="B67" s="78" t="s">
        <v>156</v>
      </c>
      <c r="C67" s="73">
        <v>1481252.1</v>
      </c>
      <c r="D67" s="82">
        <f t="shared" si="0"/>
        <v>1481.2521000000002</v>
      </c>
      <c r="E67" s="83">
        <f t="shared" si="17"/>
        <v>0</v>
      </c>
      <c r="F67" s="73"/>
      <c r="G67" s="72">
        <v>1441.1</v>
      </c>
      <c r="H67" s="73"/>
      <c r="I67" s="85">
        <f t="shared" si="18"/>
        <v>40.152100000000246</v>
      </c>
    </row>
    <row r="68" spans="1:9" ht="39" thickBot="1" x14ac:dyDescent="0.3">
      <c r="A68" s="50" t="s">
        <v>441</v>
      </c>
      <c r="B68" s="78" t="s">
        <v>192</v>
      </c>
      <c r="C68" s="73">
        <v>6000</v>
      </c>
      <c r="D68" s="82">
        <f t="shared" si="0"/>
        <v>6</v>
      </c>
      <c r="E68" s="83">
        <f t="shared" si="17"/>
        <v>0</v>
      </c>
      <c r="F68" s="73"/>
      <c r="G68" s="72"/>
      <c r="H68" s="73"/>
      <c r="I68" s="85">
        <f t="shared" si="18"/>
        <v>6</v>
      </c>
    </row>
    <row r="69" spans="1:9" ht="39" thickBot="1" x14ac:dyDescent="0.3">
      <c r="A69" s="50" t="s">
        <v>481</v>
      </c>
      <c r="B69" s="78" t="s">
        <v>250</v>
      </c>
      <c r="C69" s="73">
        <v>329438.82</v>
      </c>
      <c r="D69" s="82">
        <f t="shared" si="0"/>
        <v>329.43882000000002</v>
      </c>
      <c r="E69" s="83">
        <f t="shared" si="17"/>
        <v>316.09472999999997</v>
      </c>
      <c r="F69" s="73">
        <v>316094.73</v>
      </c>
      <c r="G69" s="72"/>
      <c r="H69" s="72"/>
      <c r="I69" s="85">
        <f t="shared" si="18"/>
        <v>13.344090000000051</v>
      </c>
    </row>
    <row r="70" spans="1:9" ht="15.75" hidden="1" x14ac:dyDescent="0.25">
      <c r="A70" s="42"/>
      <c r="B70" s="144" t="s">
        <v>496</v>
      </c>
      <c r="C70" s="149"/>
      <c r="D70" s="149"/>
      <c r="E70" s="149"/>
      <c r="F70" s="76">
        <v>65</v>
      </c>
    </row>
    <row r="71" spans="1:9" x14ac:dyDescent="0.25">
      <c r="A71" s="42"/>
      <c r="B71" s="42"/>
      <c r="C71" s="42"/>
      <c r="D71" s="42"/>
      <c r="E71" s="42"/>
      <c r="F71" s="65"/>
    </row>
  </sheetData>
  <autoFilter ref="A4:F70">
    <filterColumn colId="3">
      <filters>
        <filter val="0,07347"/>
        <filter val="0,43596"/>
        <filter val="1,95"/>
        <filter val="1164,43041"/>
        <filter val="119,29767"/>
        <filter val="1372,34465"/>
        <filter val="140,35396"/>
        <filter val="1481,2521"/>
        <filter val="15689,9869"/>
        <filter val="1596,79814"/>
        <filter val="1744,96755"/>
        <filter val="1749,91423"/>
        <filter val="1769,08832"/>
        <filter val="1886,72442"/>
        <filter val="1894,895"/>
        <filter val="2012,922"/>
        <filter val="2109,77247"/>
        <filter val="2121,07905"/>
        <filter val="2164,3391"/>
        <filter val="2280"/>
        <filter val="23,70106"/>
        <filter val="29,05806"/>
        <filter val="2922,07369"/>
        <filter val="295,086"/>
        <filter val="30,07758"/>
        <filter val="3029,07164"/>
        <filter val="305,39508"/>
        <filter val="3071,10019"/>
        <filter val="329,43882"/>
        <filter val="3693,40161"/>
        <filter val="4,5"/>
        <filter val="40,68"/>
        <filter val="418,32414"/>
        <filter val="426,2742"/>
        <filter val="4452,95489"/>
        <filter val="4503,51872"/>
        <filter val="5130,71654"/>
        <filter val="5242,836"/>
        <filter val="53,0195"/>
        <filter val="5727,29815"/>
        <filter val="599,3137"/>
        <filter val="6"/>
        <filter val="7,1475"/>
        <filter val="704,27884"/>
        <filter val="746,61755"/>
        <filter val="77,81024"/>
        <filter val="8910,51782"/>
        <filter val="894,17688"/>
        <filter val="898,63824"/>
        <filter val="932,65842"/>
        <filter val="94,17516"/>
        <filter val="941,21177"/>
        <filter val="943,96262"/>
        <filter val="977,16552"/>
      </filters>
    </filterColumn>
  </autoFilter>
  <mergeCells count="1">
    <mergeCell ref="B70:E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09"/>
  <sheetViews>
    <sheetView topLeftCell="A70" workbookViewId="0">
      <selection activeCell="F72" sqref="F72"/>
    </sheetView>
  </sheetViews>
  <sheetFormatPr defaultRowHeight="15" x14ac:dyDescent="0.25"/>
  <cols>
    <col min="1" max="1" width="15.42578125" style="95" customWidth="1"/>
    <col min="2" max="2" width="41.140625" style="95" customWidth="1"/>
    <col min="3" max="3" width="15.42578125" style="95" customWidth="1"/>
    <col min="4" max="4" width="20.140625" style="95" customWidth="1"/>
    <col min="5" max="5" width="19.85546875" style="95" customWidth="1"/>
    <col min="6" max="6" width="27.7109375" style="95" bestFit="1" customWidth="1"/>
    <col min="7" max="7" width="67.7109375" style="95" hidden="1" customWidth="1"/>
    <col min="8" max="8" width="23.140625" style="95" customWidth="1"/>
    <col min="9" max="256" width="9.140625" style="95"/>
    <col min="257" max="257" width="15.42578125" style="95" customWidth="1"/>
    <col min="258" max="258" width="41.140625" style="95" customWidth="1"/>
    <col min="259" max="259" width="15.42578125" style="95" customWidth="1"/>
    <col min="260" max="260" width="20.140625" style="95" customWidth="1"/>
    <col min="261" max="261" width="19.85546875" style="95" customWidth="1"/>
    <col min="262" max="262" width="27.7109375" style="95" bestFit="1" customWidth="1"/>
    <col min="263" max="263" width="0" style="95" hidden="1" customWidth="1"/>
    <col min="264" max="512" width="9.140625" style="95"/>
    <col min="513" max="513" width="15.42578125" style="95" customWidth="1"/>
    <col min="514" max="514" width="41.140625" style="95" customWidth="1"/>
    <col min="515" max="515" width="15.42578125" style="95" customWidth="1"/>
    <col min="516" max="516" width="20.140625" style="95" customWidth="1"/>
    <col min="517" max="517" width="19.85546875" style="95" customWidth="1"/>
    <col min="518" max="518" width="27.7109375" style="95" bestFit="1" customWidth="1"/>
    <col min="519" max="519" width="0" style="95" hidden="1" customWidth="1"/>
    <col min="520" max="768" width="9.140625" style="95"/>
    <col min="769" max="769" width="15.42578125" style="95" customWidth="1"/>
    <col min="770" max="770" width="41.140625" style="95" customWidth="1"/>
    <col min="771" max="771" width="15.42578125" style="95" customWidth="1"/>
    <col min="772" max="772" width="20.140625" style="95" customWidth="1"/>
    <col min="773" max="773" width="19.85546875" style="95" customWidth="1"/>
    <col min="774" max="774" width="27.7109375" style="95" bestFit="1" customWidth="1"/>
    <col min="775" max="775" width="0" style="95" hidden="1" customWidth="1"/>
    <col min="776" max="1024" width="9.140625" style="95"/>
    <col min="1025" max="1025" width="15.42578125" style="95" customWidth="1"/>
    <col min="1026" max="1026" width="41.140625" style="95" customWidth="1"/>
    <col min="1027" max="1027" width="15.42578125" style="95" customWidth="1"/>
    <col min="1028" max="1028" width="20.140625" style="95" customWidth="1"/>
    <col min="1029" max="1029" width="19.85546875" style="95" customWidth="1"/>
    <col min="1030" max="1030" width="27.7109375" style="95" bestFit="1" customWidth="1"/>
    <col min="1031" max="1031" width="0" style="95" hidden="1" customWidth="1"/>
    <col min="1032" max="1280" width="9.140625" style="95"/>
    <col min="1281" max="1281" width="15.42578125" style="95" customWidth="1"/>
    <col min="1282" max="1282" width="41.140625" style="95" customWidth="1"/>
    <col min="1283" max="1283" width="15.42578125" style="95" customWidth="1"/>
    <col min="1284" max="1284" width="20.140625" style="95" customWidth="1"/>
    <col min="1285" max="1285" width="19.85546875" style="95" customWidth="1"/>
    <col min="1286" max="1286" width="27.7109375" style="95" bestFit="1" customWidth="1"/>
    <col min="1287" max="1287" width="0" style="95" hidden="1" customWidth="1"/>
    <col min="1288" max="1536" width="9.140625" style="95"/>
    <col min="1537" max="1537" width="15.42578125" style="95" customWidth="1"/>
    <col min="1538" max="1538" width="41.140625" style="95" customWidth="1"/>
    <col min="1539" max="1539" width="15.42578125" style="95" customWidth="1"/>
    <col min="1540" max="1540" width="20.140625" style="95" customWidth="1"/>
    <col min="1541" max="1541" width="19.85546875" style="95" customWidth="1"/>
    <col min="1542" max="1542" width="27.7109375" style="95" bestFit="1" customWidth="1"/>
    <col min="1543" max="1543" width="0" style="95" hidden="1" customWidth="1"/>
    <col min="1544" max="1792" width="9.140625" style="95"/>
    <col min="1793" max="1793" width="15.42578125" style="95" customWidth="1"/>
    <col min="1794" max="1794" width="41.140625" style="95" customWidth="1"/>
    <col min="1795" max="1795" width="15.42578125" style="95" customWidth="1"/>
    <col min="1796" max="1796" width="20.140625" style="95" customWidth="1"/>
    <col min="1797" max="1797" width="19.85546875" style="95" customWidth="1"/>
    <col min="1798" max="1798" width="27.7109375" style="95" bestFit="1" customWidth="1"/>
    <col min="1799" max="1799" width="0" style="95" hidden="1" customWidth="1"/>
    <col min="1800" max="2048" width="9.140625" style="95"/>
    <col min="2049" max="2049" width="15.42578125" style="95" customWidth="1"/>
    <col min="2050" max="2050" width="41.140625" style="95" customWidth="1"/>
    <col min="2051" max="2051" width="15.42578125" style="95" customWidth="1"/>
    <col min="2052" max="2052" width="20.140625" style="95" customWidth="1"/>
    <col min="2053" max="2053" width="19.85546875" style="95" customWidth="1"/>
    <col min="2054" max="2054" width="27.7109375" style="95" bestFit="1" customWidth="1"/>
    <col min="2055" max="2055" width="0" style="95" hidden="1" customWidth="1"/>
    <col min="2056" max="2304" width="9.140625" style="95"/>
    <col min="2305" max="2305" width="15.42578125" style="95" customWidth="1"/>
    <col min="2306" max="2306" width="41.140625" style="95" customWidth="1"/>
    <col min="2307" max="2307" width="15.42578125" style="95" customWidth="1"/>
    <col min="2308" max="2308" width="20.140625" style="95" customWidth="1"/>
    <col min="2309" max="2309" width="19.85546875" style="95" customWidth="1"/>
    <col min="2310" max="2310" width="27.7109375" style="95" bestFit="1" customWidth="1"/>
    <col min="2311" max="2311" width="0" style="95" hidden="1" customWidth="1"/>
    <col min="2312" max="2560" width="9.140625" style="95"/>
    <col min="2561" max="2561" width="15.42578125" style="95" customWidth="1"/>
    <col min="2562" max="2562" width="41.140625" style="95" customWidth="1"/>
    <col min="2563" max="2563" width="15.42578125" style="95" customWidth="1"/>
    <col min="2564" max="2564" width="20.140625" style="95" customWidth="1"/>
    <col min="2565" max="2565" width="19.85546875" style="95" customWidth="1"/>
    <col min="2566" max="2566" width="27.7109375" style="95" bestFit="1" customWidth="1"/>
    <col min="2567" max="2567" width="0" style="95" hidden="1" customWidth="1"/>
    <col min="2568" max="2816" width="9.140625" style="95"/>
    <col min="2817" max="2817" width="15.42578125" style="95" customWidth="1"/>
    <col min="2818" max="2818" width="41.140625" style="95" customWidth="1"/>
    <col min="2819" max="2819" width="15.42578125" style="95" customWidth="1"/>
    <col min="2820" max="2820" width="20.140625" style="95" customWidth="1"/>
    <col min="2821" max="2821" width="19.85546875" style="95" customWidth="1"/>
    <col min="2822" max="2822" width="27.7109375" style="95" bestFit="1" customWidth="1"/>
    <col min="2823" max="2823" width="0" style="95" hidden="1" customWidth="1"/>
    <col min="2824" max="3072" width="9.140625" style="95"/>
    <col min="3073" max="3073" width="15.42578125" style="95" customWidth="1"/>
    <col min="3074" max="3074" width="41.140625" style="95" customWidth="1"/>
    <col min="3075" max="3075" width="15.42578125" style="95" customWidth="1"/>
    <col min="3076" max="3076" width="20.140625" style="95" customWidth="1"/>
    <col min="3077" max="3077" width="19.85546875" style="95" customWidth="1"/>
    <col min="3078" max="3078" width="27.7109375" style="95" bestFit="1" customWidth="1"/>
    <col min="3079" max="3079" width="0" style="95" hidden="1" customWidth="1"/>
    <col min="3080" max="3328" width="9.140625" style="95"/>
    <col min="3329" max="3329" width="15.42578125" style="95" customWidth="1"/>
    <col min="3330" max="3330" width="41.140625" style="95" customWidth="1"/>
    <col min="3331" max="3331" width="15.42578125" style="95" customWidth="1"/>
    <col min="3332" max="3332" width="20.140625" style="95" customWidth="1"/>
    <col min="3333" max="3333" width="19.85546875" style="95" customWidth="1"/>
    <col min="3334" max="3334" width="27.7109375" style="95" bestFit="1" customWidth="1"/>
    <col min="3335" max="3335" width="0" style="95" hidden="1" customWidth="1"/>
    <col min="3336" max="3584" width="9.140625" style="95"/>
    <col min="3585" max="3585" width="15.42578125" style="95" customWidth="1"/>
    <col min="3586" max="3586" width="41.140625" style="95" customWidth="1"/>
    <col min="3587" max="3587" width="15.42578125" style="95" customWidth="1"/>
    <col min="3588" max="3588" width="20.140625" style="95" customWidth="1"/>
    <col min="3589" max="3589" width="19.85546875" style="95" customWidth="1"/>
    <col min="3590" max="3590" width="27.7109375" style="95" bestFit="1" customWidth="1"/>
    <col min="3591" max="3591" width="0" style="95" hidden="1" customWidth="1"/>
    <col min="3592" max="3840" width="9.140625" style="95"/>
    <col min="3841" max="3841" width="15.42578125" style="95" customWidth="1"/>
    <col min="3842" max="3842" width="41.140625" style="95" customWidth="1"/>
    <col min="3843" max="3843" width="15.42578125" style="95" customWidth="1"/>
    <col min="3844" max="3844" width="20.140625" style="95" customWidth="1"/>
    <col min="3845" max="3845" width="19.85546875" style="95" customWidth="1"/>
    <col min="3846" max="3846" width="27.7109375" style="95" bestFit="1" customWidth="1"/>
    <col min="3847" max="3847" width="0" style="95" hidden="1" customWidth="1"/>
    <col min="3848" max="4096" width="9.140625" style="95"/>
    <col min="4097" max="4097" width="15.42578125" style="95" customWidth="1"/>
    <col min="4098" max="4098" width="41.140625" style="95" customWidth="1"/>
    <col min="4099" max="4099" width="15.42578125" style="95" customWidth="1"/>
    <col min="4100" max="4100" width="20.140625" style="95" customWidth="1"/>
    <col min="4101" max="4101" width="19.85546875" style="95" customWidth="1"/>
    <col min="4102" max="4102" width="27.7109375" style="95" bestFit="1" customWidth="1"/>
    <col min="4103" max="4103" width="0" style="95" hidden="1" customWidth="1"/>
    <col min="4104" max="4352" width="9.140625" style="95"/>
    <col min="4353" max="4353" width="15.42578125" style="95" customWidth="1"/>
    <col min="4354" max="4354" width="41.140625" style="95" customWidth="1"/>
    <col min="4355" max="4355" width="15.42578125" style="95" customWidth="1"/>
    <col min="4356" max="4356" width="20.140625" style="95" customWidth="1"/>
    <col min="4357" max="4357" width="19.85546875" style="95" customWidth="1"/>
    <col min="4358" max="4358" width="27.7109375" style="95" bestFit="1" customWidth="1"/>
    <col min="4359" max="4359" width="0" style="95" hidden="1" customWidth="1"/>
    <col min="4360" max="4608" width="9.140625" style="95"/>
    <col min="4609" max="4609" width="15.42578125" style="95" customWidth="1"/>
    <col min="4610" max="4610" width="41.140625" style="95" customWidth="1"/>
    <col min="4611" max="4611" width="15.42578125" style="95" customWidth="1"/>
    <col min="4612" max="4612" width="20.140625" style="95" customWidth="1"/>
    <col min="4613" max="4613" width="19.85546875" style="95" customWidth="1"/>
    <col min="4614" max="4614" width="27.7109375" style="95" bestFit="1" customWidth="1"/>
    <col min="4615" max="4615" width="0" style="95" hidden="1" customWidth="1"/>
    <col min="4616" max="4864" width="9.140625" style="95"/>
    <col min="4865" max="4865" width="15.42578125" style="95" customWidth="1"/>
    <col min="4866" max="4866" width="41.140625" style="95" customWidth="1"/>
    <col min="4867" max="4867" width="15.42578125" style="95" customWidth="1"/>
    <col min="4868" max="4868" width="20.140625" style="95" customWidth="1"/>
    <col min="4869" max="4869" width="19.85546875" style="95" customWidth="1"/>
    <col min="4870" max="4870" width="27.7109375" style="95" bestFit="1" customWidth="1"/>
    <col min="4871" max="4871" width="0" style="95" hidden="1" customWidth="1"/>
    <col min="4872" max="5120" width="9.140625" style="95"/>
    <col min="5121" max="5121" width="15.42578125" style="95" customWidth="1"/>
    <col min="5122" max="5122" width="41.140625" style="95" customWidth="1"/>
    <col min="5123" max="5123" width="15.42578125" style="95" customWidth="1"/>
    <col min="5124" max="5124" width="20.140625" style="95" customWidth="1"/>
    <col min="5125" max="5125" width="19.85546875" style="95" customWidth="1"/>
    <col min="5126" max="5126" width="27.7109375" style="95" bestFit="1" customWidth="1"/>
    <col min="5127" max="5127" width="0" style="95" hidden="1" customWidth="1"/>
    <col min="5128" max="5376" width="9.140625" style="95"/>
    <col min="5377" max="5377" width="15.42578125" style="95" customWidth="1"/>
    <col min="5378" max="5378" width="41.140625" style="95" customWidth="1"/>
    <col min="5379" max="5379" width="15.42578125" style="95" customWidth="1"/>
    <col min="5380" max="5380" width="20.140625" style="95" customWidth="1"/>
    <col min="5381" max="5381" width="19.85546875" style="95" customWidth="1"/>
    <col min="5382" max="5382" width="27.7109375" style="95" bestFit="1" customWidth="1"/>
    <col min="5383" max="5383" width="0" style="95" hidden="1" customWidth="1"/>
    <col min="5384" max="5632" width="9.140625" style="95"/>
    <col min="5633" max="5633" width="15.42578125" style="95" customWidth="1"/>
    <col min="5634" max="5634" width="41.140625" style="95" customWidth="1"/>
    <col min="5635" max="5635" width="15.42578125" style="95" customWidth="1"/>
    <col min="5636" max="5636" width="20.140625" style="95" customWidth="1"/>
    <col min="5637" max="5637" width="19.85546875" style="95" customWidth="1"/>
    <col min="5638" max="5638" width="27.7109375" style="95" bestFit="1" customWidth="1"/>
    <col min="5639" max="5639" width="0" style="95" hidden="1" customWidth="1"/>
    <col min="5640" max="5888" width="9.140625" style="95"/>
    <col min="5889" max="5889" width="15.42578125" style="95" customWidth="1"/>
    <col min="5890" max="5890" width="41.140625" style="95" customWidth="1"/>
    <col min="5891" max="5891" width="15.42578125" style="95" customWidth="1"/>
    <col min="5892" max="5892" width="20.140625" style="95" customWidth="1"/>
    <col min="5893" max="5893" width="19.85546875" style="95" customWidth="1"/>
    <col min="5894" max="5894" width="27.7109375" style="95" bestFit="1" customWidth="1"/>
    <col min="5895" max="5895" width="0" style="95" hidden="1" customWidth="1"/>
    <col min="5896" max="6144" width="9.140625" style="95"/>
    <col min="6145" max="6145" width="15.42578125" style="95" customWidth="1"/>
    <col min="6146" max="6146" width="41.140625" style="95" customWidth="1"/>
    <col min="6147" max="6147" width="15.42578125" style="95" customWidth="1"/>
    <col min="6148" max="6148" width="20.140625" style="95" customWidth="1"/>
    <col min="6149" max="6149" width="19.85546875" style="95" customWidth="1"/>
    <col min="6150" max="6150" width="27.7109375" style="95" bestFit="1" customWidth="1"/>
    <col min="6151" max="6151" width="0" style="95" hidden="1" customWidth="1"/>
    <col min="6152" max="6400" width="9.140625" style="95"/>
    <col min="6401" max="6401" width="15.42578125" style="95" customWidth="1"/>
    <col min="6402" max="6402" width="41.140625" style="95" customWidth="1"/>
    <col min="6403" max="6403" width="15.42578125" style="95" customWidth="1"/>
    <col min="6404" max="6404" width="20.140625" style="95" customWidth="1"/>
    <col min="6405" max="6405" width="19.85546875" style="95" customWidth="1"/>
    <col min="6406" max="6406" width="27.7109375" style="95" bestFit="1" customWidth="1"/>
    <col min="6407" max="6407" width="0" style="95" hidden="1" customWidth="1"/>
    <col min="6408" max="6656" width="9.140625" style="95"/>
    <col min="6657" max="6657" width="15.42578125" style="95" customWidth="1"/>
    <col min="6658" max="6658" width="41.140625" style="95" customWidth="1"/>
    <col min="6659" max="6659" width="15.42578125" style="95" customWidth="1"/>
    <col min="6660" max="6660" width="20.140625" style="95" customWidth="1"/>
    <col min="6661" max="6661" width="19.85546875" style="95" customWidth="1"/>
    <col min="6662" max="6662" width="27.7109375" style="95" bestFit="1" customWidth="1"/>
    <col min="6663" max="6663" width="0" style="95" hidden="1" customWidth="1"/>
    <col min="6664" max="6912" width="9.140625" style="95"/>
    <col min="6913" max="6913" width="15.42578125" style="95" customWidth="1"/>
    <col min="6914" max="6914" width="41.140625" style="95" customWidth="1"/>
    <col min="6915" max="6915" width="15.42578125" style="95" customWidth="1"/>
    <col min="6916" max="6916" width="20.140625" style="95" customWidth="1"/>
    <col min="6917" max="6917" width="19.85546875" style="95" customWidth="1"/>
    <col min="6918" max="6918" width="27.7109375" style="95" bestFit="1" customWidth="1"/>
    <col min="6919" max="6919" width="0" style="95" hidden="1" customWidth="1"/>
    <col min="6920" max="7168" width="9.140625" style="95"/>
    <col min="7169" max="7169" width="15.42578125" style="95" customWidth="1"/>
    <col min="7170" max="7170" width="41.140625" style="95" customWidth="1"/>
    <col min="7171" max="7171" width="15.42578125" style="95" customWidth="1"/>
    <col min="7172" max="7172" width="20.140625" style="95" customWidth="1"/>
    <col min="7173" max="7173" width="19.85546875" style="95" customWidth="1"/>
    <col min="7174" max="7174" width="27.7109375" style="95" bestFit="1" customWidth="1"/>
    <col min="7175" max="7175" width="0" style="95" hidden="1" customWidth="1"/>
    <col min="7176" max="7424" width="9.140625" style="95"/>
    <col min="7425" max="7425" width="15.42578125" style="95" customWidth="1"/>
    <col min="7426" max="7426" width="41.140625" style="95" customWidth="1"/>
    <col min="7427" max="7427" width="15.42578125" style="95" customWidth="1"/>
    <col min="7428" max="7428" width="20.140625" style="95" customWidth="1"/>
    <col min="7429" max="7429" width="19.85546875" style="95" customWidth="1"/>
    <col min="7430" max="7430" width="27.7109375" style="95" bestFit="1" customWidth="1"/>
    <col min="7431" max="7431" width="0" style="95" hidden="1" customWidth="1"/>
    <col min="7432" max="7680" width="9.140625" style="95"/>
    <col min="7681" max="7681" width="15.42578125" style="95" customWidth="1"/>
    <col min="7682" max="7682" width="41.140625" style="95" customWidth="1"/>
    <col min="7683" max="7683" width="15.42578125" style="95" customWidth="1"/>
    <col min="7684" max="7684" width="20.140625" style="95" customWidth="1"/>
    <col min="7685" max="7685" width="19.85546875" style="95" customWidth="1"/>
    <col min="7686" max="7686" width="27.7109375" style="95" bestFit="1" customWidth="1"/>
    <col min="7687" max="7687" width="0" style="95" hidden="1" customWidth="1"/>
    <col min="7688" max="7936" width="9.140625" style="95"/>
    <col min="7937" max="7937" width="15.42578125" style="95" customWidth="1"/>
    <col min="7938" max="7938" width="41.140625" style="95" customWidth="1"/>
    <col min="7939" max="7939" width="15.42578125" style="95" customWidth="1"/>
    <col min="7940" max="7940" width="20.140625" style="95" customWidth="1"/>
    <col min="7941" max="7941" width="19.85546875" style="95" customWidth="1"/>
    <col min="7942" max="7942" width="27.7109375" style="95" bestFit="1" customWidth="1"/>
    <col min="7943" max="7943" width="0" style="95" hidden="1" customWidth="1"/>
    <col min="7944" max="8192" width="9.140625" style="95"/>
    <col min="8193" max="8193" width="15.42578125" style="95" customWidth="1"/>
    <col min="8194" max="8194" width="41.140625" style="95" customWidth="1"/>
    <col min="8195" max="8195" width="15.42578125" style="95" customWidth="1"/>
    <col min="8196" max="8196" width="20.140625" style="95" customWidth="1"/>
    <col min="8197" max="8197" width="19.85546875" style="95" customWidth="1"/>
    <col min="8198" max="8198" width="27.7109375" style="95" bestFit="1" customWidth="1"/>
    <col min="8199" max="8199" width="0" style="95" hidden="1" customWidth="1"/>
    <col min="8200" max="8448" width="9.140625" style="95"/>
    <col min="8449" max="8449" width="15.42578125" style="95" customWidth="1"/>
    <col min="8450" max="8450" width="41.140625" style="95" customWidth="1"/>
    <col min="8451" max="8451" width="15.42578125" style="95" customWidth="1"/>
    <col min="8452" max="8452" width="20.140625" style="95" customWidth="1"/>
    <col min="8453" max="8453" width="19.85546875" style="95" customWidth="1"/>
    <col min="8454" max="8454" width="27.7109375" style="95" bestFit="1" customWidth="1"/>
    <col min="8455" max="8455" width="0" style="95" hidden="1" customWidth="1"/>
    <col min="8456" max="8704" width="9.140625" style="95"/>
    <col min="8705" max="8705" width="15.42578125" style="95" customWidth="1"/>
    <col min="8706" max="8706" width="41.140625" style="95" customWidth="1"/>
    <col min="8707" max="8707" width="15.42578125" style="95" customWidth="1"/>
    <col min="8708" max="8708" width="20.140625" style="95" customWidth="1"/>
    <col min="8709" max="8709" width="19.85546875" style="95" customWidth="1"/>
    <col min="8710" max="8710" width="27.7109375" style="95" bestFit="1" customWidth="1"/>
    <col min="8711" max="8711" width="0" style="95" hidden="1" customWidth="1"/>
    <col min="8712" max="8960" width="9.140625" style="95"/>
    <col min="8961" max="8961" width="15.42578125" style="95" customWidth="1"/>
    <col min="8962" max="8962" width="41.140625" style="95" customWidth="1"/>
    <col min="8963" max="8963" width="15.42578125" style="95" customWidth="1"/>
    <col min="8964" max="8964" width="20.140625" style="95" customWidth="1"/>
    <col min="8965" max="8965" width="19.85546875" style="95" customWidth="1"/>
    <col min="8966" max="8966" width="27.7109375" style="95" bestFit="1" customWidth="1"/>
    <col min="8967" max="8967" width="0" style="95" hidden="1" customWidth="1"/>
    <col min="8968" max="9216" width="9.140625" style="95"/>
    <col min="9217" max="9217" width="15.42578125" style="95" customWidth="1"/>
    <col min="9218" max="9218" width="41.140625" style="95" customWidth="1"/>
    <col min="9219" max="9219" width="15.42578125" style="95" customWidth="1"/>
    <col min="9220" max="9220" width="20.140625" style="95" customWidth="1"/>
    <col min="9221" max="9221" width="19.85546875" style="95" customWidth="1"/>
    <col min="9222" max="9222" width="27.7109375" style="95" bestFit="1" customWidth="1"/>
    <col min="9223" max="9223" width="0" style="95" hidden="1" customWidth="1"/>
    <col min="9224" max="9472" width="9.140625" style="95"/>
    <col min="9473" max="9473" width="15.42578125" style="95" customWidth="1"/>
    <col min="9474" max="9474" width="41.140625" style="95" customWidth="1"/>
    <col min="9475" max="9475" width="15.42578125" style="95" customWidth="1"/>
    <col min="9476" max="9476" width="20.140625" style="95" customWidth="1"/>
    <col min="9477" max="9477" width="19.85546875" style="95" customWidth="1"/>
    <col min="9478" max="9478" width="27.7109375" style="95" bestFit="1" customWidth="1"/>
    <col min="9479" max="9479" width="0" style="95" hidden="1" customWidth="1"/>
    <col min="9480" max="9728" width="9.140625" style="95"/>
    <col min="9729" max="9729" width="15.42578125" style="95" customWidth="1"/>
    <col min="9730" max="9730" width="41.140625" style="95" customWidth="1"/>
    <col min="9731" max="9731" width="15.42578125" style="95" customWidth="1"/>
    <col min="9732" max="9732" width="20.140625" style="95" customWidth="1"/>
    <col min="9733" max="9733" width="19.85546875" style="95" customWidth="1"/>
    <col min="9734" max="9734" width="27.7109375" style="95" bestFit="1" customWidth="1"/>
    <col min="9735" max="9735" width="0" style="95" hidden="1" customWidth="1"/>
    <col min="9736" max="9984" width="9.140625" style="95"/>
    <col min="9985" max="9985" width="15.42578125" style="95" customWidth="1"/>
    <col min="9986" max="9986" width="41.140625" style="95" customWidth="1"/>
    <col min="9987" max="9987" width="15.42578125" style="95" customWidth="1"/>
    <col min="9988" max="9988" width="20.140625" style="95" customWidth="1"/>
    <col min="9989" max="9989" width="19.85546875" style="95" customWidth="1"/>
    <col min="9990" max="9990" width="27.7109375" style="95" bestFit="1" customWidth="1"/>
    <col min="9991" max="9991" width="0" style="95" hidden="1" customWidth="1"/>
    <col min="9992" max="10240" width="9.140625" style="95"/>
    <col min="10241" max="10241" width="15.42578125" style="95" customWidth="1"/>
    <col min="10242" max="10242" width="41.140625" style="95" customWidth="1"/>
    <col min="10243" max="10243" width="15.42578125" style="95" customWidth="1"/>
    <col min="10244" max="10244" width="20.140625" style="95" customWidth="1"/>
    <col min="10245" max="10245" width="19.85546875" style="95" customWidth="1"/>
    <col min="10246" max="10246" width="27.7109375" style="95" bestFit="1" customWidth="1"/>
    <col min="10247" max="10247" width="0" style="95" hidden="1" customWidth="1"/>
    <col min="10248" max="10496" width="9.140625" style="95"/>
    <col min="10497" max="10497" width="15.42578125" style="95" customWidth="1"/>
    <col min="10498" max="10498" width="41.140625" style="95" customWidth="1"/>
    <col min="10499" max="10499" width="15.42578125" style="95" customWidth="1"/>
    <col min="10500" max="10500" width="20.140625" style="95" customWidth="1"/>
    <col min="10501" max="10501" width="19.85546875" style="95" customWidth="1"/>
    <col min="10502" max="10502" width="27.7109375" style="95" bestFit="1" customWidth="1"/>
    <col min="10503" max="10503" width="0" style="95" hidden="1" customWidth="1"/>
    <col min="10504" max="10752" width="9.140625" style="95"/>
    <col min="10753" max="10753" width="15.42578125" style="95" customWidth="1"/>
    <col min="10754" max="10754" width="41.140625" style="95" customWidth="1"/>
    <col min="10755" max="10755" width="15.42578125" style="95" customWidth="1"/>
    <col min="10756" max="10756" width="20.140625" style="95" customWidth="1"/>
    <col min="10757" max="10757" width="19.85546875" style="95" customWidth="1"/>
    <col min="10758" max="10758" width="27.7109375" style="95" bestFit="1" customWidth="1"/>
    <col min="10759" max="10759" width="0" style="95" hidden="1" customWidth="1"/>
    <col min="10760" max="11008" width="9.140625" style="95"/>
    <col min="11009" max="11009" width="15.42578125" style="95" customWidth="1"/>
    <col min="11010" max="11010" width="41.140625" style="95" customWidth="1"/>
    <col min="11011" max="11011" width="15.42578125" style="95" customWidth="1"/>
    <col min="11012" max="11012" width="20.140625" style="95" customWidth="1"/>
    <col min="11013" max="11013" width="19.85546875" style="95" customWidth="1"/>
    <col min="11014" max="11014" width="27.7109375" style="95" bestFit="1" customWidth="1"/>
    <col min="11015" max="11015" width="0" style="95" hidden="1" customWidth="1"/>
    <col min="11016" max="11264" width="9.140625" style="95"/>
    <col min="11265" max="11265" width="15.42578125" style="95" customWidth="1"/>
    <col min="11266" max="11266" width="41.140625" style="95" customWidth="1"/>
    <col min="11267" max="11267" width="15.42578125" style="95" customWidth="1"/>
    <col min="11268" max="11268" width="20.140625" style="95" customWidth="1"/>
    <col min="11269" max="11269" width="19.85546875" style="95" customWidth="1"/>
    <col min="11270" max="11270" width="27.7109375" style="95" bestFit="1" customWidth="1"/>
    <col min="11271" max="11271" width="0" style="95" hidden="1" customWidth="1"/>
    <col min="11272" max="11520" width="9.140625" style="95"/>
    <col min="11521" max="11521" width="15.42578125" style="95" customWidth="1"/>
    <col min="11522" max="11522" width="41.140625" style="95" customWidth="1"/>
    <col min="11523" max="11523" width="15.42578125" style="95" customWidth="1"/>
    <col min="11524" max="11524" width="20.140625" style="95" customWidth="1"/>
    <col min="11525" max="11525" width="19.85546875" style="95" customWidth="1"/>
    <col min="11526" max="11526" width="27.7109375" style="95" bestFit="1" customWidth="1"/>
    <col min="11527" max="11527" width="0" style="95" hidden="1" customWidth="1"/>
    <col min="11528" max="11776" width="9.140625" style="95"/>
    <col min="11777" max="11777" width="15.42578125" style="95" customWidth="1"/>
    <col min="11778" max="11778" width="41.140625" style="95" customWidth="1"/>
    <col min="11779" max="11779" width="15.42578125" style="95" customWidth="1"/>
    <col min="11780" max="11780" width="20.140625" style="95" customWidth="1"/>
    <col min="11781" max="11781" width="19.85546875" style="95" customWidth="1"/>
    <col min="11782" max="11782" width="27.7109375" style="95" bestFit="1" customWidth="1"/>
    <col min="11783" max="11783" width="0" style="95" hidden="1" customWidth="1"/>
    <col min="11784" max="12032" width="9.140625" style="95"/>
    <col min="12033" max="12033" width="15.42578125" style="95" customWidth="1"/>
    <col min="12034" max="12034" width="41.140625" style="95" customWidth="1"/>
    <col min="12035" max="12035" width="15.42578125" style="95" customWidth="1"/>
    <col min="12036" max="12036" width="20.140625" style="95" customWidth="1"/>
    <col min="12037" max="12037" width="19.85546875" style="95" customWidth="1"/>
    <col min="12038" max="12038" width="27.7109375" style="95" bestFit="1" customWidth="1"/>
    <col min="12039" max="12039" width="0" style="95" hidden="1" customWidth="1"/>
    <col min="12040" max="12288" width="9.140625" style="95"/>
    <col min="12289" max="12289" width="15.42578125" style="95" customWidth="1"/>
    <col min="12290" max="12290" width="41.140625" style="95" customWidth="1"/>
    <col min="12291" max="12291" width="15.42578125" style="95" customWidth="1"/>
    <col min="12292" max="12292" width="20.140625" style="95" customWidth="1"/>
    <col min="12293" max="12293" width="19.85546875" style="95" customWidth="1"/>
    <col min="12294" max="12294" width="27.7109375" style="95" bestFit="1" customWidth="1"/>
    <col min="12295" max="12295" width="0" style="95" hidden="1" customWidth="1"/>
    <col min="12296" max="12544" width="9.140625" style="95"/>
    <col min="12545" max="12545" width="15.42578125" style="95" customWidth="1"/>
    <col min="12546" max="12546" width="41.140625" style="95" customWidth="1"/>
    <col min="12547" max="12547" width="15.42578125" style="95" customWidth="1"/>
    <col min="12548" max="12548" width="20.140625" style="95" customWidth="1"/>
    <col min="12549" max="12549" width="19.85546875" style="95" customWidth="1"/>
    <col min="12550" max="12550" width="27.7109375" style="95" bestFit="1" customWidth="1"/>
    <col min="12551" max="12551" width="0" style="95" hidden="1" customWidth="1"/>
    <col min="12552" max="12800" width="9.140625" style="95"/>
    <col min="12801" max="12801" width="15.42578125" style="95" customWidth="1"/>
    <col min="12802" max="12802" width="41.140625" style="95" customWidth="1"/>
    <col min="12803" max="12803" width="15.42578125" style="95" customWidth="1"/>
    <col min="12804" max="12804" width="20.140625" style="95" customWidth="1"/>
    <col min="12805" max="12805" width="19.85546875" style="95" customWidth="1"/>
    <col min="12806" max="12806" width="27.7109375" style="95" bestFit="1" customWidth="1"/>
    <col min="12807" max="12807" width="0" style="95" hidden="1" customWidth="1"/>
    <col min="12808" max="13056" width="9.140625" style="95"/>
    <col min="13057" max="13057" width="15.42578125" style="95" customWidth="1"/>
    <col min="13058" max="13058" width="41.140625" style="95" customWidth="1"/>
    <col min="13059" max="13059" width="15.42578125" style="95" customWidth="1"/>
    <col min="13060" max="13060" width="20.140625" style="95" customWidth="1"/>
    <col min="13061" max="13061" width="19.85546875" style="95" customWidth="1"/>
    <col min="13062" max="13062" width="27.7109375" style="95" bestFit="1" customWidth="1"/>
    <col min="13063" max="13063" width="0" style="95" hidden="1" customWidth="1"/>
    <col min="13064" max="13312" width="9.140625" style="95"/>
    <col min="13313" max="13313" width="15.42578125" style="95" customWidth="1"/>
    <col min="13314" max="13314" width="41.140625" style="95" customWidth="1"/>
    <col min="13315" max="13315" width="15.42578125" style="95" customWidth="1"/>
    <col min="13316" max="13316" width="20.140625" style="95" customWidth="1"/>
    <col min="13317" max="13317" width="19.85546875" style="95" customWidth="1"/>
    <col min="13318" max="13318" width="27.7109375" style="95" bestFit="1" customWidth="1"/>
    <col min="13319" max="13319" width="0" style="95" hidden="1" customWidth="1"/>
    <col min="13320" max="13568" width="9.140625" style="95"/>
    <col min="13569" max="13569" width="15.42578125" style="95" customWidth="1"/>
    <col min="13570" max="13570" width="41.140625" style="95" customWidth="1"/>
    <col min="13571" max="13571" width="15.42578125" style="95" customWidth="1"/>
    <col min="13572" max="13572" width="20.140625" style="95" customWidth="1"/>
    <col min="13573" max="13573" width="19.85546875" style="95" customWidth="1"/>
    <col min="13574" max="13574" width="27.7109375" style="95" bestFit="1" customWidth="1"/>
    <col min="13575" max="13575" width="0" style="95" hidden="1" customWidth="1"/>
    <col min="13576" max="13824" width="9.140625" style="95"/>
    <col min="13825" max="13825" width="15.42578125" style="95" customWidth="1"/>
    <col min="13826" max="13826" width="41.140625" style="95" customWidth="1"/>
    <col min="13827" max="13827" width="15.42578125" style="95" customWidth="1"/>
    <col min="13828" max="13828" width="20.140625" style="95" customWidth="1"/>
    <col min="13829" max="13829" width="19.85546875" style="95" customWidth="1"/>
    <col min="13830" max="13830" width="27.7109375" style="95" bestFit="1" customWidth="1"/>
    <col min="13831" max="13831" width="0" style="95" hidden="1" customWidth="1"/>
    <col min="13832" max="14080" width="9.140625" style="95"/>
    <col min="14081" max="14081" width="15.42578125" style="95" customWidth="1"/>
    <col min="14082" max="14082" width="41.140625" style="95" customWidth="1"/>
    <col min="14083" max="14083" width="15.42578125" style="95" customWidth="1"/>
    <col min="14084" max="14084" width="20.140625" style="95" customWidth="1"/>
    <col min="14085" max="14085" width="19.85546875" style="95" customWidth="1"/>
    <col min="14086" max="14086" width="27.7109375" style="95" bestFit="1" customWidth="1"/>
    <col min="14087" max="14087" width="0" style="95" hidden="1" customWidth="1"/>
    <col min="14088" max="14336" width="9.140625" style="95"/>
    <col min="14337" max="14337" width="15.42578125" style="95" customWidth="1"/>
    <col min="14338" max="14338" width="41.140625" style="95" customWidth="1"/>
    <col min="14339" max="14339" width="15.42578125" style="95" customWidth="1"/>
    <col min="14340" max="14340" width="20.140625" style="95" customWidth="1"/>
    <col min="14341" max="14341" width="19.85546875" style="95" customWidth="1"/>
    <col min="14342" max="14342" width="27.7109375" style="95" bestFit="1" customWidth="1"/>
    <col min="14343" max="14343" width="0" style="95" hidden="1" customWidth="1"/>
    <col min="14344" max="14592" width="9.140625" style="95"/>
    <col min="14593" max="14593" width="15.42578125" style="95" customWidth="1"/>
    <col min="14594" max="14594" width="41.140625" style="95" customWidth="1"/>
    <col min="14595" max="14595" width="15.42578125" style="95" customWidth="1"/>
    <col min="14596" max="14596" width="20.140625" style="95" customWidth="1"/>
    <col min="14597" max="14597" width="19.85546875" style="95" customWidth="1"/>
    <col min="14598" max="14598" width="27.7109375" style="95" bestFit="1" customWidth="1"/>
    <col min="14599" max="14599" width="0" style="95" hidden="1" customWidth="1"/>
    <col min="14600" max="14848" width="9.140625" style="95"/>
    <col min="14849" max="14849" width="15.42578125" style="95" customWidth="1"/>
    <col min="14850" max="14850" width="41.140625" style="95" customWidth="1"/>
    <col min="14851" max="14851" width="15.42578125" style="95" customWidth="1"/>
    <col min="14852" max="14852" width="20.140625" style="95" customWidth="1"/>
    <col min="14853" max="14853" width="19.85546875" style="95" customWidth="1"/>
    <col min="14854" max="14854" width="27.7109375" style="95" bestFit="1" customWidth="1"/>
    <col min="14855" max="14855" width="0" style="95" hidden="1" customWidth="1"/>
    <col min="14856" max="15104" width="9.140625" style="95"/>
    <col min="15105" max="15105" width="15.42578125" style="95" customWidth="1"/>
    <col min="15106" max="15106" width="41.140625" style="95" customWidth="1"/>
    <col min="15107" max="15107" width="15.42578125" style="95" customWidth="1"/>
    <col min="15108" max="15108" width="20.140625" style="95" customWidth="1"/>
    <col min="15109" max="15109" width="19.85546875" style="95" customWidth="1"/>
    <col min="15110" max="15110" width="27.7109375" style="95" bestFit="1" customWidth="1"/>
    <col min="15111" max="15111" width="0" style="95" hidden="1" customWidth="1"/>
    <col min="15112" max="15360" width="9.140625" style="95"/>
    <col min="15361" max="15361" width="15.42578125" style="95" customWidth="1"/>
    <col min="15362" max="15362" width="41.140625" style="95" customWidth="1"/>
    <col min="15363" max="15363" width="15.42578125" style="95" customWidth="1"/>
    <col min="15364" max="15364" width="20.140625" style="95" customWidth="1"/>
    <col min="15365" max="15365" width="19.85546875" style="95" customWidth="1"/>
    <col min="15366" max="15366" width="27.7109375" style="95" bestFit="1" customWidth="1"/>
    <col min="15367" max="15367" width="0" style="95" hidden="1" customWidth="1"/>
    <col min="15368" max="15616" width="9.140625" style="95"/>
    <col min="15617" max="15617" width="15.42578125" style="95" customWidth="1"/>
    <col min="15618" max="15618" width="41.140625" style="95" customWidth="1"/>
    <col min="15619" max="15619" width="15.42578125" style="95" customWidth="1"/>
    <col min="15620" max="15620" width="20.140625" style="95" customWidth="1"/>
    <col min="15621" max="15621" width="19.85546875" style="95" customWidth="1"/>
    <col min="15622" max="15622" width="27.7109375" style="95" bestFit="1" customWidth="1"/>
    <col min="15623" max="15623" width="0" style="95" hidden="1" customWidth="1"/>
    <col min="15624" max="15872" width="9.140625" style="95"/>
    <col min="15873" max="15873" width="15.42578125" style="95" customWidth="1"/>
    <col min="15874" max="15874" width="41.140625" style="95" customWidth="1"/>
    <col min="15875" max="15875" width="15.42578125" style="95" customWidth="1"/>
    <col min="15876" max="15876" width="20.140625" style="95" customWidth="1"/>
    <col min="15877" max="15877" width="19.85546875" style="95" customWidth="1"/>
    <col min="15878" max="15878" width="27.7109375" style="95" bestFit="1" customWidth="1"/>
    <col min="15879" max="15879" width="0" style="95" hidden="1" customWidth="1"/>
    <col min="15880" max="16128" width="9.140625" style="95"/>
    <col min="16129" max="16129" width="15.42578125" style="95" customWidth="1"/>
    <col min="16130" max="16130" width="41.140625" style="95" customWidth="1"/>
    <col min="16131" max="16131" width="15.42578125" style="95" customWidth="1"/>
    <col min="16132" max="16132" width="20.140625" style="95" customWidth="1"/>
    <col min="16133" max="16133" width="19.85546875" style="95" customWidth="1"/>
    <col min="16134" max="16134" width="27.7109375" style="95" bestFit="1" customWidth="1"/>
    <col min="16135" max="16135" width="0" style="95" hidden="1" customWidth="1"/>
    <col min="16136" max="16384" width="9.140625" style="95"/>
  </cols>
  <sheetData>
    <row r="1" spans="1:8" ht="18.75" customHeight="1" x14ac:dyDescent="0.25">
      <c r="A1" s="145" t="s">
        <v>295</v>
      </c>
      <c r="B1" s="145"/>
      <c r="C1" s="145"/>
      <c r="D1" s="145"/>
      <c r="E1" s="145"/>
      <c r="F1" s="145"/>
    </row>
    <row r="2" spans="1:8" ht="15.75" x14ac:dyDescent="0.25">
      <c r="A2" s="140" t="s">
        <v>296</v>
      </c>
      <c r="B2" s="140"/>
      <c r="C2" s="141" t="s">
        <v>544</v>
      </c>
      <c r="D2" s="141"/>
      <c r="E2" s="141"/>
      <c r="F2" s="141"/>
      <c r="G2" s="98" t="s">
        <v>544</v>
      </c>
    </row>
    <row r="3" spans="1:8" ht="45" x14ac:dyDescent="0.25">
      <c r="A3" s="140" t="s">
        <v>297</v>
      </c>
      <c r="B3" s="140"/>
      <c r="C3" s="141" t="s">
        <v>545</v>
      </c>
      <c r="D3" s="141"/>
      <c r="E3" s="141"/>
      <c r="F3" s="141"/>
      <c r="G3" s="98" t="s">
        <v>545</v>
      </c>
    </row>
    <row r="4" spans="1:8" ht="15.75" x14ac:dyDescent="0.25">
      <c r="A4" s="140" t="s">
        <v>299</v>
      </c>
      <c r="B4" s="140"/>
      <c r="C4" s="141" t="s">
        <v>499</v>
      </c>
      <c r="D4" s="141"/>
      <c r="E4" s="141"/>
      <c r="F4" s="141"/>
      <c r="G4" s="98" t="s">
        <v>499</v>
      </c>
    </row>
    <row r="5" spans="1:8" ht="15.75" x14ac:dyDescent="0.25">
      <c r="A5" s="140" t="s">
        <v>300</v>
      </c>
      <c r="B5" s="140"/>
      <c r="C5" s="141" t="s">
        <v>546</v>
      </c>
      <c r="D5" s="141"/>
      <c r="E5" s="141"/>
      <c r="F5" s="141"/>
      <c r="G5" s="98" t="s">
        <v>546</v>
      </c>
    </row>
    <row r="6" spans="1:8" ht="15.75" customHeight="1" thickBot="1" x14ac:dyDescent="0.3">
      <c r="A6" s="142"/>
      <c r="B6" s="142"/>
      <c r="C6" s="142"/>
      <c r="D6" s="142"/>
      <c r="E6" s="142"/>
      <c r="F6" s="143"/>
    </row>
    <row r="7" spans="1:8" ht="33" customHeight="1" thickBot="1" x14ac:dyDescent="0.3">
      <c r="A7" s="48" t="s">
        <v>301</v>
      </c>
      <c r="B7" s="49" t="s">
        <v>302</v>
      </c>
      <c r="C7" s="49">
        <v>302</v>
      </c>
      <c r="D7" s="49" t="s">
        <v>547</v>
      </c>
      <c r="E7" s="77" t="s">
        <v>111</v>
      </c>
      <c r="F7" s="80" t="s">
        <v>109</v>
      </c>
      <c r="G7" s="72"/>
      <c r="H7" s="72" t="s">
        <v>548</v>
      </c>
    </row>
    <row r="8" spans="1:8" ht="16.5" thickBot="1" x14ac:dyDescent="0.3">
      <c r="A8" s="50"/>
      <c r="B8" s="51"/>
      <c r="C8" s="69"/>
      <c r="D8" s="53"/>
      <c r="E8" s="99"/>
      <c r="F8" s="72"/>
      <c r="G8" s="72"/>
      <c r="H8" s="72"/>
    </row>
    <row r="9" spans="1:8" ht="142.5" thickBot="1" x14ac:dyDescent="0.3">
      <c r="A9" s="50" t="s">
        <v>380</v>
      </c>
      <c r="B9" s="51" t="s">
        <v>144</v>
      </c>
      <c r="C9" s="69">
        <v>2220658.14</v>
      </c>
      <c r="D9" s="69">
        <v>1599916.96</v>
      </c>
      <c r="E9" s="99">
        <v>9619.4500000000007</v>
      </c>
      <c r="F9" s="72"/>
      <c r="G9" s="72"/>
      <c r="H9" s="100">
        <f>SUM(C9-D9-E9-F9)/1000</f>
        <v>611.12173000000018</v>
      </c>
    </row>
    <row r="10" spans="1:8" ht="111" thickBot="1" x14ac:dyDescent="0.3">
      <c r="A10" s="50" t="s">
        <v>347</v>
      </c>
      <c r="B10" s="51" t="s">
        <v>146</v>
      </c>
      <c r="C10" s="69">
        <v>281299.68</v>
      </c>
      <c r="D10" s="53"/>
      <c r="E10" s="99"/>
      <c r="F10" s="69">
        <v>249869.8</v>
      </c>
      <c r="G10" s="72"/>
      <c r="H10" s="100">
        <f t="shared" ref="H10:H72" si="0">SUM(C10-D10-E10-F10)/1000</f>
        <v>31.429880000000004</v>
      </c>
    </row>
    <row r="11" spans="1:8" ht="95.25" thickBot="1" x14ac:dyDescent="0.3">
      <c r="A11" s="50" t="s">
        <v>341</v>
      </c>
      <c r="B11" s="51" t="s">
        <v>148</v>
      </c>
      <c r="C11" s="69">
        <v>8525526.8699999992</v>
      </c>
      <c r="D11" s="69">
        <v>8508545.6999999993</v>
      </c>
      <c r="E11" s="99">
        <v>16981.169999999998</v>
      </c>
      <c r="F11" s="72"/>
      <c r="G11" s="72"/>
      <c r="H11" s="100">
        <f t="shared" si="0"/>
        <v>-7.2759576141834261E-14</v>
      </c>
    </row>
    <row r="12" spans="1:8" ht="95.25" thickBot="1" x14ac:dyDescent="0.3">
      <c r="A12" s="50" t="s">
        <v>399</v>
      </c>
      <c r="B12" s="51" t="s">
        <v>150</v>
      </c>
      <c r="C12" s="69">
        <v>3299.7</v>
      </c>
      <c r="D12" s="53"/>
      <c r="E12" s="99"/>
      <c r="F12" s="72"/>
      <c r="G12" s="72"/>
      <c r="H12" s="100">
        <f t="shared" si="0"/>
        <v>3.2996999999999996</v>
      </c>
    </row>
    <row r="13" spans="1:8" ht="95.25" thickBot="1" x14ac:dyDescent="0.3">
      <c r="A13" s="50" t="s">
        <v>405</v>
      </c>
      <c r="B13" s="51" t="s">
        <v>152</v>
      </c>
      <c r="C13" s="69"/>
      <c r="D13" s="53"/>
      <c r="E13" s="99"/>
      <c r="F13" s="72"/>
      <c r="G13" s="72"/>
      <c r="H13" s="100">
        <f t="shared" si="0"/>
        <v>0</v>
      </c>
    </row>
    <row r="14" spans="1:8" ht="95.25" thickBot="1" x14ac:dyDescent="0.3">
      <c r="A14" s="50" t="s">
        <v>368</v>
      </c>
      <c r="B14" s="51" t="s">
        <v>154</v>
      </c>
      <c r="C14" s="69">
        <v>318223.68</v>
      </c>
      <c r="D14" s="53"/>
      <c r="E14" s="99"/>
      <c r="F14" s="69">
        <v>265104</v>
      </c>
      <c r="G14" s="72"/>
      <c r="H14" s="100">
        <f t="shared" si="0"/>
        <v>53.119679999999995</v>
      </c>
    </row>
    <row r="15" spans="1:8" ht="95.25" thickBot="1" x14ac:dyDescent="0.3">
      <c r="A15" s="50" t="s">
        <v>429</v>
      </c>
      <c r="B15" s="51" t="s">
        <v>156</v>
      </c>
      <c r="C15" s="69"/>
      <c r="D15" s="53"/>
      <c r="E15" s="99"/>
      <c r="F15" s="72"/>
      <c r="G15" s="72"/>
      <c r="H15" s="100">
        <f t="shared" si="0"/>
        <v>0</v>
      </c>
    </row>
    <row r="16" spans="1:8" ht="95.25" thickBot="1" x14ac:dyDescent="0.3">
      <c r="A16" s="50" t="s">
        <v>432</v>
      </c>
      <c r="B16" s="51" t="s">
        <v>158</v>
      </c>
      <c r="C16" s="69">
        <v>23802.57</v>
      </c>
      <c r="D16" s="53"/>
      <c r="E16" s="99"/>
      <c r="F16" s="72"/>
      <c r="G16" s="72"/>
      <c r="H16" s="100">
        <f t="shared" si="0"/>
        <v>23.802569999999999</v>
      </c>
    </row>
    <row r="17" spans="1:8" ht="95.25" thickBot="1" x14ac:dyDescent="0.3">
      <c r="A17" s="50" t="s">
        <v>475</v>
      </c>
      <c r="B17" s="51" t="s">
        <v>160</v>
      </c>
      <c r="C17" s="69"/>
      <c r="D17" s="53"/>
      <c r="E17" s="99"/>
      <c r="F17" s="72"/>
      <c r="G17" s="72"/>
      <c r="H17" s="100">
        <f t="shared" si="0"/>
        <v>0</v>
      </c>
    </row>
    <row r="18" spans="1:8" ht="95.25" thickBot="1" x14ac:dyDescent="0.3">
      <c r="A18" s="50" t="s">
        <v>383</v>
      </c>
      <c r="B18" s="51" t="s">
        <v>162</v>
      </c>
      <c r="C18" s="69"/>
      <c r="D18" s="53"/>
      <c r="E18" s="99"/>
      <c r="F18" s="72"/>
      <c r="G18" s="72"/>
      <c r="H18" s="100">
        <f t="shared" si="0"/>
        <v>0</v>
      </c>
    </row>
    <row r="19" spans="1:8" ht="95.25" thickBot="1" x14ac:dyDescent="0.3">
      <c r="A19" s="50" t="s">
        <v>306</v>
      </c>
      <c r="B19" s="51" t="s">
        <v>164</v>
      </c>
      <c r="C19" s="69">
        <v>1097</v>
      </c>
      <c r="D19" s="53"/>
      <c r="E19" s="99"/>
      <c r="F19" s="72"/>
      <c r="G19" s="72"/>
      <c r="H19" s="100">
        <f t="shared" si="0"/>
        <v>1.097</v>
      </c>
    </row>
    <row r="20" spans="1:8" ht="95.25" thickBot="1" x14ac:dyDescent="0.3">
      <c r="A20" s="50" t="s">
        <v>335</v>
      </c>
      <c r="B20" s="51" t="s">
        <v>166</v>
      </c>
      <c r="C20" s="69">
        <v>14.46</v>
      </c>
      <c r="D20" s="53"/>
      <c r="E20" s="99"/>
      <c r="F20" s="72"/>
      <c r="G20" s="72"/>
      <c r="H20" s="100">
        <f t="shared" si="0"/>
        <v>1.4460000000000001E-2</v>
      </c>
    </row>
    <row r="21" spans="1:8" ht="95.25" thickBot="1" x14ac:dyDescent="0.3">
      <c r="A21" s="50" t="s">
        <v>322</v>
      </c>
      <c r="B21" s="51" t="s">
        <v>168</v>
      </c>
      <c r="C21" s="69">
        <v>182975.37</v>
      </c>
      <c r="D21" s="53"/>
      <c r="E21" s="99">
        <v>15217.03</v>
      </c>
      <c r="F21" s="69">
        <v>90120</v>
      </c>
      <c r="G21" s="72"/>
      <c r="H21" s="100">
        <f t="shared" si="0"/>
        <v>77.638339999999999</v>
      </c>
    </row>
    <row r="22" spans="1:8" ht="95.25" thickBot="1" x14ac:dyDescent="0.3">
      <c r="A22" s="50" t="s">
        <v>504</v>
      </c>
      <c r="B22" s="51" t="s">
        <v>170</v>
      </c>
      <c r="C22" s="69">
        <v>579779.71</v>
      </c>
      <c r="D22" s="69">
        <v>576360.24</v>
      </c>
      <c r="E22" s="99">
        <v>3419.47</v>
      </c>
      <c r="F22" s="72"/>
      <c r="G22" s="72"/>
      <c r="H22" s="100">
        <f t="shared" si="0"/>
        <v>-2.7739588404074311E-14</v>
      </c>
    </row>
    <row r="23" spans="1:8" ht="95.25" thickBot="1" x14ac:dyDescent="0.3">
      <c r="A23" s="50" t="s">
        <v>411</v>
      </c>
      <c r="B23" s="51" t="s">
        <v>172</v>
      </c>
      <c r="C23" s="69"/>
      <c r="D23" s="53"/>
      <c r="E23" s="99"/>
      <c r="F23" s="72"/>
      <c r="G23" s="72"/>
      <c r="H23" s="100">
        <f t="shared" si="0"/>
        <v>0</v>
      </c>
    </row>
    <row r="24" spans="1:8" ht="79.5" thickBot="1" x14ac:dyDescent="0.3">
      <c r="A24" s="50" t="s">
        <v>365</v>
      </c>
      <c r="B24" s="51" t="s">
        <v>174</v>
      </c>
      <c r="C24" s="69">
        <v>2792644</v>
      </c>
      <c r="D24" s="69">
        <v>2621733.36</v>
      </c>
      <c r="E24" s="99">
        <v>13422.24</v>
      </c>
      <c r="F24" s="69">
        <v>157488.4</v>
      </c>
      <c r="G24" s="72"/>
      <c r="H24" s="100">
        <f t="shared" si="0"/>
        <v>1.4551915228366852E-13</v>
      </c>
    </row>
    <row r="25" spans="1:8" ht="111" thickBot="1" x14ac:dyDescent="0.3">
      <c r="A25" s="50" t="s">
        <v>362</v>
      </c>
      <c r="B25" s="51" t="s">
        <v>176</v>
      </c>
      <c r="C25" s="69">
        <v>7263.5</v>
      </c>
      <c r="D25" s="53"/>
      <c r="E25" s="99"/>
      <c r="F25" s="72"/>
      <c r="G25" s="72"/>
      <c r="H25" s="100">
        <f t="shared" si="0"/>
        <v>7.2634999999999996</v>
      </c>
    </row>
    <row r="26" spans="1:8" ht="111" thickBot="1" x14ac:dyDescent="0.3">
      <c r="A26" s="50" t="s">
        <v>478</v>
      </c>
      <c r="B26" s="51" t="s">
        <v>178</v>
      </c>
      <c r="C26" s="69">
        <v>22222.5</v>
      </c>
      <c r="D26" s="53"/>
      <c r="E26" s="99"/>
      <c r="F26" s="72"/>
      <c r="G26" s="72"/>
      <c r="H26" s="100">
        <f t="shared" si="0"/>
        <v>22.2225</v>
      </c>
    </row>
    <row r="27" spans="1:8" ht="142.5" thickBot="1" x14ac:dyDescent="0.3">
      <c r="A27" s="50" t="s">
        <v>329</v>
      </c>
      <c r="B27" s="51" t="s">
        <v>180</v>
      </c>
      <c r="C27" s="69"/>
      <c r="D27" s="53"/>
      <c r="E27" s="99"/>
      <c r="F27" s="72"/>
      <c r="G27" s="72"/>
      <c r="H27" s="100">
        <f t="shared" si="0"/>
        <v>0</v>
      </c>
    </row>
    <row r="28" spans="1:8" ht="95.25" thickBot="1" x14ac:dyDescent="0.3">
      <c r="A28" s="50" t="s">
        <v>484</v>
      </c>
      <c r="B28" s="51" t="s">
        <v>182</v>
      </c>
      <c r="C28" s="69"/>
      <c r="D28" s="53"/>
      <c r="E28" s="99"/>
      <c r="F28" s="72"/>
      <c r="G28" s="72"/>
      <c r="H28" s="100">
        <f t="shared" si="0"/>
        <v>0</v>
      </c>
    </row>
    <row r="29" spans="1:8" ht="126.75" thickBot="1" x14ac:dyDescent="0.3">
      <c r="A29" s="50" t="s">
        <v>377</v>
      </c>
      <c r="B29" s="51" t="s">
        <v>184</v>
      </c>
      <c r="C29" s="69">
        <v>35643.599999999999</v>
      </c>
      <c r="D29" s="53"/>
      <c r="E29" s="99"/>
      <c r="F29" s="72"/>
      <c r="G29" s="72"/>
      <c r="H29" s="100">
        <f t="shared" si="0"/>
        <v>35.643599999999999</v>
      </c>
    </row>
    <row r="30" spans="1:8" ht="95.25" thickBot="1" x14ac:dyDescent="0.3">
      <c r="A30" s="50" t="s">
        <v>313</v>
      </c>
      <c r="B30" s="51" t="s">
        <v>186</v>
      </c>
      <c r="C30" s="69">
        <v>710200.02</v>
      </c>
      <c r="D30" s="69">
        <v>482694.25</v>
      </c>
      <c r="E30" s="99"/>
      <c r="F30" s="69">
        <v>227505.77</v>
      </c>
      <c r="G30" s="72"/>
      <c r="H30" s="100">
        <f t="shared" si="0"/>
        <v>2.9103830456733704E-14</v>
      </c>
    </row>
    <row r="31" spans="1:8" ht="95.25" thickBot="1" x14ac:dyDescent="0.3">
      <c r="A31" s="50" t="s">
        <v>402</v>
      </c>
      <c r="B31" s="51" t="s">
        <v>188</v>
      </c>
      <c r="C31" s="69"/>
      <c r="D31" s="53"/>
      <c r="E31" s="99"/>
      <c r="F31" s="72"/>
      <c r="G31" s="72"/>
      <c r="H31" s="100">
        <f t="shared" si="0"/>
        <v>0</v>
      </c>
    </row>
    <row r="32" spans="1:8" ht="95.25" thickBot="1" x14ac:dyDescent="0.3">
      <c r="A32" s="50" t="s">
        <v>463</v>
      </c>
      <c r="B32" s="51" t="s">
        <v>190</v>
      </c>
      <c r="C32" s="69">
        <v>46293.32</v>
      </c>
      <c r="D32" s="53"/>
      <c r="E32" s="99"/>
      <c r="F32" s="72"/>
      <c r="G32" s="72"/>
      <c r="H32" s="100">
        <f t="shared" si="0"/>
        <v>46.293320000000001</v>
      </c>
    </row>
    <row r="33" spans="1:8" ht="95.25" thickBot="1" x14ac:dyDescent="0.3">
      <c r="A33" s="50" t="s">
        <v>441</v>
      </c>
      <c r="B33" s="51" t="s">
        <v>192</v>
      </c>
      <c r="C33" s="69"/>
      <c r="D33" s="53"/>
      <c r="E33" s="99"/>
      <c r="F33" s="72"/>
      <c r="G33" s="72"/>
      <c r="H33" s="100">
        <f t="shared" si="0"/>
        <v>0</v>
      </c>
    </row>
    <row r="34" spans="1:8" ht="111" thickBot="1" x14ac:dyDescent="0.3">
      <c r="A34" s="50" t="s">
        <v>338</v>
      </c>
      <c r="B34" s="51" t="s">
        <v>194</v>
      </c>
      <c r="C34" s="69">
        <v>999089.68</v>
      </c>
      <c r="D34" s="69">
        <v>851463.26</v>
      </c>
      <c r="E34" s="99">
        <v>1768.02</v>
      </c>
      <c r="F34" s="69">
        <v>93675.78</v>
      </c>
      <c r="G34" s="72"/>
      <c r="H34" s="100">
        <f t="shared" si="0"/>
        <v>52.182620000000057</v>
      </c>
    </row>
    <row r="35" spans="1:8" ht="95.25" thickBot="1" x14ac:dyDescent="0.3">
      <c r="A35" s="50" t="s">
        <v>325</v>
      </c>
      <c r="B35" s="51" t="s">
        <v>326</v>
      </c>
      <c r="C35" s="69"/>
      <c r="D35" s="53"/>
      <c r="E35" s="99"/>
      <c r="F35" s="72"/>
      <c r="G35" s="72"/>
      <c r="H35" s="100">
        <f t="shared" si="0"/>
        <v>0</v>
      </c>
    </row>
    <row r="36" spans="1:8" ht="95.25" thickBot="1" x14ac:dyDescent="0.3">
      <c r="A36" s="50" t="s">
        <v>472</v>
      </c>
      <c r="B36" s="51" t="s">
        <v>198</v>
      </c>
      <c r="C36" s="69"/>
      <c r="D36" s="53"/>
      <c r="E36" s="99"/>
      <c r="F36" s="72"/>
      <c r="G36" s="72"/>
      <c r="H36" s="100">
        <f t="shared" si="0"/>
        <v>0</v>
      </c>
    </row>
    <row r="37" spans="1:8" ht="111" thickBot="1" x14ac:dyDescent="0.3">
      <c r="A37" s="50" t="s">
        <v>444</v>
      </c>
      <c r="B37" s="51" t="s">
        <v>200</v>
      </c>
      <c r="C37" s="69">
        <v>3788255.55</v>
      </c>
      <c r="D37" s="69">
        <v>3352673.7</v>
      </c>
      <c r="E37" s="99">
        <v>17508.11</v>
      </c>
      <c r="F37" s="69">
        <v>263081.03999999998</v>
      </c>
      <c r="G37" s="72"/>
      <c r="H37" s="100">
        <f t="shared" si="0"/>
        <v>154.99269999999967</v>
      </c>
    </row>
    <row r="38" spans="1:8" ht="95.25" thickBot="1" x14ac:dyDescent="0.3">
      <c r="A38" s="50" t="s">
        <v>435</v>
      </c>
      <c r="B38" s="51" t="s">
        <v>202</v>
      </c>
      <c r="C38" s="69">
        <v>57097.24</v>
      </c>
      <c r="D38" s="53"/>
      <c r="E38" s="99"/>
      <c r="F38" s="72"/>
      <c r="G38" s="72"/>
      <c r="H38" s="100">
        <f t="shared" si="0"/>
        <v>57.097239999999999</v>
      </c>
    </row>
    <row r="39" spans="1:8" ht="95.25" thickBot="1" x14ac:dyDescent="0.3">
      <c r="A39" s="50" t="s">
        <v>426</v>
      </c>
      <c r="B39" s="51" t="s">
        <v>204</v>
      </c>
      <c r="C39" s="69">
        <v>57687.199999999997</v>
      </c>
      <c r="D39" s="53"/>
      <c r="E39" s="99"/>
      <c r="F39" s="72"/>
      <c r="G39" s="72"/>
      <c r="H39" s="100">
        <f t="shared" si="0"/>
        <v>57.687199999999997</v>
      </c>
    </row>
    <row r="40" spans="1:8" ht="95.25" thickBot="1" x14ac:dyDescent="0.3">
      <c r="A40" s="50" t="s">
        <v>389</v>
      </c>
      <c r="B40" s="51" t="s">
        <v>390</v>
      </c>
      <c r="C40" s="69">
        <v>782074.64</v>
      </c>
      <c r="D40" s="69">
        <v>776539.96</v>
      </c>
      <c r="E40" s="99">
        <v>5534.68</v>
      </c>
      <c r="F40" s="72"/>
      <c r="G40" s="72"/>
      <c r="H40" s="100">
        <f t="shared" si="0"/>
        <v>5.0931703299283982E-14</v>
      </c>
    </row>
    <row r="41" spans="1:8" ht="95.25" thickBot="1" x14ac:dyDescent="0.3">
      <c r="A41" s="50" t="s">
        <v>319</v>
      </c>
      <c r="B41" s="51" t="s">
        <v>208</v>
      </c>
      <c r="C41" s="69"/>
      <c r="D41" s="53"/>
      <c r="E41" s="99"/>
      <c r="F41" s="72"/>
      <c r="G41" s="72"/>
      <c r="H41" s="100">
        <f t="shared" si="0"/>
        <v>0</v>
      </c>
    </row>
    <row r="42" spans="1:8" ht="95.25" thickBot="1" x14ac:dyDescent="0.3">
      <c r="A42" s="50" t="s">
        <v>316</v>
      </c>
      <c r="B42" s="51" t="s">
        <v>210</v>
      </c>
      <c r="C42" s="69">
        <v>354598.71</v>
      </c>
      <c r="D42" s="69">
        <v>339867.88</v>
      </c>
      <c r="E42" s="99">
        <v>4305.83</v>
      </c>
      <c r="F42" s="72"/>
      <c r="G42" s="72"/>
      <c r="H42" s="100">
        <f t="shared" si="0"/>
        <v>10.425000000000017</v>
      </c>
    </row>
    <row r="43" spans="1:8" ht="95.25" thickBot="1" x14ac:dyDescent="0.3">
      <c r="A43" s="50" t="s">
        <v>374</v>
      </c>
      <c r="B43" s="51" t="s">
        <v>212</v>
      </c>
      <c r="C43" s="69">
        <v>1409012.01</v>
      </c>
      <c r="D43" s="104">
        <f>'[1]1'!$F$9</f>
        <v>884730.16</v>
      </c>
      <c r="E43" s="106">
        <v>7816.85</v>
      </c>
      <c r="F43" s="69">
        <v>516465</v>
      </c>
      <c r="G43" s="72"/>
      <c r="H43" s="100">
        <f t="shared" si="0"/>
        <v>0</v>
      </c>
    </row>
    <row r="44" spans="1:8" ht="95.25" thickBot="1" x14ac:dyDescent="0.3">
      <c r="A44" s="50" t="s">
        <v>408</v>
      </c>
      <c r="B44" s="51" t="s">
        <v>214</v>
      </c>
      <c r="C44" s="69"/>
      <c r="D44" s="53"/>
      <c r="E44" s="99"/>
      <c r="F44" s="72"/>
      <c r="G44" s="72"/>
      <c r="H44" s="100">
        <f t="shared" si="0"/>
        <v>0</v>
      </c>
    </row>
    <row r="45" spans="1:8" ht="95.25" thickBot="1" x14ac:dyDescent="0.3">
      <c r="A45" s="50" t="s">
        <v>353</v>
      </c>
      <c r="B45" s="51" t="s">
        <v>216</v>
      </c>
      <c r="C45" s="69">
        <v>103997.8</v>
      </c>
      <c r="D45" s="53"/>
      <c r="E45" s="99"/>
      <c r="F45" s="69">
        <v>80425</v>
      </c>
      <c r="G45" s="72"/>
      <c r="H45" s="100">
        <f t="shared" si="0"/>
        <v>23.572800000000004</v>
      </c>
    </row>
    <row r="46" spans="1:8" ht="126.75" thickBot="1" x14ac:dyDescent="0.3">
      <c r="A46" s="50" t="s">
        <v>417</v>
      </c>
      <c r="B46" s="51" t="s">
        <v>218</v>
      </c>
      <c r="C46" s="69"/>
      <c r="D46" s="53"/>
      <c r="E46" s="99"/>
      <c r="F46" s="72"/>
      <c r="G46" s="72"/>
      <c r="H46" s="100">
        <f t="shared" si="0"/>
        <v>0</v>
      </c>
    </row>
    <row r="47" spans="1:8" ht="95.25" thickBot="1" x14ac:dyDescent="0.3">
      <c r="A47" s="50" t="s">
        <v>386</v>
      </c>
      <c r="B47" s="51" t="s">
        <v>220</v>
      </c>
      <c r="C47" s="69">
        <v>857600.57</v>
      </c>
      <c r="D47" s="69">
        <v>833024.57</v>
      </c>
      <c r="E47" s="99"/>
      <c r="F47" s="69">
        <v>8046</v>
      </c>
      <c r="G47" s="72"/>
      <c r="H47" s="100">
        <f t="shared" si="0"/>
        <v>16.53</v>
      </c>
    </row>
    <row r="48" spans="1:8" ht="111" thickBot="1" x14ac:dyDescent="0.3">
      <c r="A48" s="50" t="s">
        <v>414</v>
      </c>
      <c r="B48" s="51" t="s">
        <v>222</v>
      </c>
      <c r="C48" s="69">
        <v>2376132.85</v>
      </c>
      <c r="D48" s="69">
        <v>1576848.63</v>
      </c>
      <c r="E48" s="99">
        <v>1742.88</v>
      </c>
      <c r="F48" s="69">
        <v>767196.34</v>
      </c>
      <c r="G48" s="72"/>
      <c r="H48" s="100">
        <f t="shared" si="0"/>
        <v>30.345000000000233</v>
      </c>
    </row>
    <row r="49" spans="1:8" ht="95.25" thickBot="1" x14ac:dyDescent="0.3">
      <c r="A49" s="50" t="s">
        <v>490</v>
      </c>
      <c r="B49" s="51" t="s">
        <v>224</v>
      </c>
      <c r="C49" s="69">
        <v>727517.62</v>
      </c>
      <c r="D49" s="69">
        <v>723126.28</v>
      </c>
      <c r="E49" s="99">
        <v>4391.34</v>
      </c>
      <c r="F49" s="72"/>
      <c r="G49" s="72"/>
      <c r="H49" s="100">
        <f t="shared" si="0"/>
        <v>-3.2741809263825414E-14</v>
      </c>
    </row>
    <row r="50" spans="1:8" ht="95.25" thickBot="1" x14ac:dyDescent="0.3">
      <c r="A50" s="50" t="s">
        <v>344</v>
      </c>
      <c r="B50" s="51" t="s">
        <v>226</v>
      </c>
      <c r="C50" s="69"/>
      <c r="D50" s="53"/>
      <c r="E50" s="99"/>
      <c r="F50" s="72"/>
      <c r="G50" s="72"/>
      <c r="H50" s="100">
        <f t="shared" si="0"/>
        <v>0</v>
      </c>
    </row>
    <row r="51" spans="1:8" ht="95.25" thickBot="1" x14ac:dyDescent="0.3">
      <c r="A51" s="50" t="s">
        <v>393</v>
      </c>
      <c r="B51" s="51" t="s">
        <v>228</v>
      </c>
      <c r="C51" s="69">
        <v>730454.41</v>
      </c>
      <c r="D51" s="69">
        <v>438364.44</v>
      </c>
      <c r="E51" s="99">
        <v>4075.14</v>
      </c>
      <c r="F51" s="69">
        <v>264970</v>
      </c>
      <c r="G51" s="72"/>
      <c r="H51" s="100">
        <f t="shared" si="0"/>
        <v>23.044830000000015</v>
      </c>
    </row>
    <row r="52" spans="1:8" ht="95.25" thickBot="1" x14ac:dyDescent="0.3">
      <c r="A52" s="50" t="s">
        <v>310</v>
      </c>
      <c r="B52" s="51" t="s">
        <v>230</v>
      </c>
      <c r="C52" s="69">
        <v>1165392.1299999999</v>
      </c>
      <c r="D52" s="69">
        <v>1163592.1299999999</v>
      </c>
      <c r="E52" s="99"/>
      <c r="F52" s="72"/>
      <c r="G52" s="72"/>
      <c r="H52" s="100">
        <f t="shared" si="0"/>
        <v>1.8</v>
      </c>
    </row>
    <row r="53" spans="1:8" ht="95.25" thickBot="1" x14ac:dyDescent="0.3">
      <c r="A53" s="50" t="s">
        <v>460</v>
      </c>
      <c r="B53" s="51" t="s">
        <v>232</v>
      </c>
      <c r="C53" s="69"/>
      <c r="D53" s="53"/>
      <c r="E53" s="99"/>
      <c r="F53" s="72"/>
      <c r="G53" s="72"/>
      <c r="H53" s="100">
        <f t="shared" si="0"/>
        <v>0</v>
      </c>
    </row>
    <row r="54" spans="1:8" ht="95.25" thickBot="1" x14ac:dyDescent="0.3">
      <c r="A54" s="50" t="s">
        <v>371</v>
      </c>
      <c r="B54" s="51" t="s">
        <v>234</v>
      </c>
      <c r="C54" s="69">
        <v>31054.560000000001</v>
      </c>
      <c r="D54" s="53"/>
      <c r="E54" s="99"/>
      <c r="F54" s="69">
        <v>8715</v>
      </c>
      <c r="G54" s="72"/>
      <c r="H54" s="100">
        <f t="shared" si="0"/>
        <v>22.339560000000002</v>
      </c>
    </row>
    <row r="55" spans="1:8" ht="95.25" thickBot="1" x14ac:dyDescent="0.3">
      <c r="A55" s="50" t="s">
        <v>423</v>
      </c>
      <c r="B55" s="51" t="s">
        <v>236</v>
      </c>
      <c r="C55" s="69">
        <v>324775.44</v>
      </c>
      <c r="D55" s="69">
        <v>322426.68</v>
      </c>
      <c r="E55" s="99">
        <v>2348.7600000000002</v>
      </c>
      <c r="F55" s="72"/>
      <c r="G55" s="72"/>
      <c r="H55" s="100">
        <f t="shared" si="0"/>
        <v>9.0949470177292826E-15</v>
      </c>
    </row>
    <row r="56" spans="1:8" ht="95.25" thickBot="1" x14ac:dyDescent="0.3">
      <c r="A56" s="50" t="s">
        <v>350</v>
      </c>
      <c r="B56" s="51" t="s">
        <v>238</v>
      </c>
      <c r="C56" s="69">
        <v>83603.88</v>
      </c>
      <c r="D56" s="69">
        <v>20212.580000000002</v>
      </c>
      <c r="E56" s="99"/>
      <c r="F56" s="72"/>
      <c r="G56" s="72"/>
      <c r="H56" s="100">
        <f t="shared" si="0"/>
        <v>63.391300000000001</v>
      </c>
    </row>
    <row r="57" spans="1:8" ht="95.25" thickBot="1" x14ac:dyDescent="0.3">
      <c r="A57" s="50" t="s">
        <v>356</v>
      </c>
      <c r="B57" s="51" t="s">
        <v>240</v>
      </c>
      <c r="C57" s="69"/>
      <c r="D57" s="53"/>
      <c r="E57" s="99"/>
      <c r="F57" s="72"/>
      <c r="G57" s="72"/>
      <c r="H57" s="100">
        <f t="shared" si="0"/>
        <v>0</v>
      </c>
    </row>
    <row r="58" spans="1:8" ht="95.25" thickBot="1" x14ac:dyDescent="0.3">
      <c r="A58" s="50" t="s">
        <v>438</v>
      </c>
      <c r="B58" s="51" t="s">
        <v>242</v>
      </c>
      <c r="C58" s="69">
        <v>793029.93</v>
      </c>
      <c r="D58" s="69">
        <v>727804.75</v>
      </c>
      <c r="E58" s="99"/>
      <c r="F58" s="72"/>
      <c r="G58" s="72"/>
      <c r="H58" s="100">
        <f t="shared" si="0"/>
        <v>65.225180000000051</v>
      </c>
    </row>
    <row r="59" spans="1:8" ht="95.25" thickBot="1" x14ac:dyDescent="0.3">
      <c r="A59" s="50" t="s">
        <v>396</v>
      </c>
      <c r="B59" s="51" t="s">
        <v>244</v>
      </c>
      <c r="C59" s="69"/>
      <c r="D59" s="53"/>
      <c r="E59" s="99"/>
      <c r="F59" s="72"/>
      <c r="G59" s="72"/>
      <c r="H59" s="100">
        <f t="shared" si="0"/>
        <v>0</v>
      </c>
    </row>
    <row r="60" spans="1:8" ht="95.25" thickBot="1" x14ac:dyDescent="0.3">
      <c r="A60" s="50" t="s">
        <v>493</v>
      </c>
      <c r="B60" s="51" t="s">
        <v>246</v>
      </c>
      <c r="C60" s="69"/>
      <c r="D60" s="53"/>
      <c r="E60" s="99"/>
      <c r="F60" s="72"/>
      <c r="G60" s="72"/>
      <c r="H60" s="100">
        <f t="shared" si="0"/>
        <v>0</v>
      </c>
    </row>
    <row r="61" spans="1:8" ht="95.25" thickBot="1" x14ac:dyDescent="0.3">
      <c r="A61" s="50" t="s">
        <v>487</v>
      </c>
      <c r="B61" s="51" t="s">
        <v>248</v>
      </c>
      <c r="C61" s="69">
        <v>66472.350000000006</v>
      </c>
      <c r="D61" s="53"/>
      <c r="E61" s="99"/>
      <c r="F61" s="72"/>
      <c r="G61" s="72"/>
      <c r="H61" s="100">
        <f t="shared" si="0"/>
        <v>66.472350000000006</v>
      </c>
    </row>
    <row r="62" spans="1:8" ht="95.25" thickBot="1" x14ac:dyDescent="0.3">
      <c r="A62" s="50" t="s">
        <v>481</v>
      </c>
      <c r="B62" s="51" t="s">
        <v>250</v>
      </c>
      <c r="C62" s="69">
        <v>420212.46</v>
      </c>
      <c r="D62" s="69">
        <v>373609.56</v>
      </c>
      <c r="E62" s="99">
        <v>6318.49</v>
      </c>
      <c r="F62" s="72"/>
      <c r="G62" s="72"/>
      <c r="H62" s="100">
        <f t="shared" si="0"/>
        <v>40.284410000000022</v>
      </c>
    </row>
    <row r="63" spans="1:8" ht="95.25" thickBot="1" x14ac:dyDescent="0.3">
      <c r="A63" s="50" t="s">
        <v>501</v>
      </c>
      <c r="B63" s="51" t="s">
        <v>252</v>
      </c>
      <c r="C63" s="69"/>
      <c r="D63" s="53"/>
      <c r="E63" s="99"/>
      <c r="F63" s="72"/>
      <c r="G63" s="72"/>
      <c r="H63" s="100">
        <f t="shared" si="0"/>
        <v>0</v>
      </c>
    </row>
    <row r="64" spans="1:8" ht="95.25" thickBot="1" x14ac:dyDescent="0.3">
      <c r="A64" s="50" t="s">
        <v>420</v>
      </c>
      <c r="B64" s="51" t="s">
        <v>254</v>
      </c>
      <c r="C64" s="69">
        <v>39384.1</v>
      </c>
      <c r="D64" s="69">
        <v>39384.1</v>
      </c>
      <c r="E64" s="99"/>
      <c r="F64" s="72"/>
      <c r="G64" s="72"/>
      <c r="H64" s="100">
        <f t="shared" si="0"/>
        <v>0</v>
      </c>
    </row>
    <row r="65" spans="1:8" ht="95.25" thickBot="1" x14ac:dyDescent="0.3">
      <c r="A65" s="50" t="s">
        <v>359</v>
      </c>
      <c r="B65" s="51" t="s">
        <v>256</v>
      </c>
      <c r="C65" s="69">
        <v>1411900.28</v>
      </c>
      <c r="D65" s="69">
        <v>1411900.28</v>
      </c>
      <c r="E65" s="99"/>
      <c r="F65" s="72"/>
      <c r="G65" s="72"/>
      <c r="H65" s="100">
        <f t="shared" si="0"/>
        <v>0</v>
      </c>
    </row>
    <row r="66" spans="1:8" ht="111" thickBot="1" x14ac:dyDescent="0.3">
      <c r="A66" s="50" t="s">
        <v>454</v>
      </c>
      <c r="B66" s="51" t="s">
        <v>258</v>
      </c>
      <c r="C66" s="69">
        <v>2149619.6</v>
      </c>
      <c r="D66" s="69">
        <v>2069409.99</v>
      </c>
      <c r="E66" s="99">
        <v>10200.68</v>
      </c>
      <c r="F66" s="72"/>
      <c r="G66" s="72"/>
      <c r="H66" s="100">
        <f t="shared" si="0"/>
        <v>70.008930000000106</v>
      </c>
    </row>
    <row r="67" spans="1:8" ht="95.25" thickBot="1" x14ac:dyDescent="0.3">
      <c r="A67" s="50" t="s">
        <v>469</v>
      </c>
      <c r="B67" s="51" t="s">
        <v>260</v>
      </c>
      <c r="C67" s="69"/>
      <c r="D67" s="53"/>
      <c r="E67" s="99"/>
      <c r="F67" s="72"/>
      <c r="G67" s="72"/>
      <c r="H67" s="100">
        <f t="shared" si="0"/>
        <v>0</v>
      </c>
    </row>
    <row r="68" spans="1:8" ht="95.25" thickBot="1" x14ac:dyDescent="0.3">
      <c r="A68" s="50" t="s">
        <v>448</v>
      </c>
      <c r="B68" s="51" t="s">
        <v>262</v>
      </c>
      <c r="C68" s="69">
        <v>28729.73</v>
      </c>
      <c r="D68" s="53"/>
      <c r="E68" s="99"/>
      <c r="F68" s="72"/>
      <c r="G68" s="72"/>
      <c r="H68" s="100">
        <f t="shared" si="0"/>
        <v>28.72973</v>
      </c>
    </row>
    <row r="69" spans="1:8" ht="111" thickBot="1" x14ac:dyDescent="0.3">
      <c r="A69" s="50" t="s">
        <v>451</v>
      </c>
      <c r="B69" s="51" t="s">
        <v>264</v>
      </c>
      <c r="C69" s="69">
        <v>270000</v>
      </c>
      <c r="D69" s="53"/>
      <c r="E69" s="99"/>
      <c r="F69" s="69">
        <v>270000</v>
      </c>
      <c r="G69" s="72"/>
      <c r="H69" s="100">
        <f t="shared" si="0"/>
        <v>0</v>
      </c>
    </row>
    <row r="70" spans="1:8" ht="111" thickBot="1" x14ac:dyDescent="0.3">
      <c r="A70" s="50" t="s">
        <v>457</v>
      </c>
      <c r="B70" s="51" t="s">
        <v>266</v>
      </c>
      <c r="C70" s="69">
        <v>739456.69</v>
      </c>
      <c r="D70" s="53"/>
      <c r="E70" s="99"/>
      <c r="F70" s="69">
        <v>640013.52</v>
      </c>
      <c r="G70" s="72"/>
      <c r="H70" s="100">
        <f t="shared" si="0"/>
        <v>99.443169999999924</v>
      </c>
    </row>
    <row r="71" spans="1:8" ht="95.25" thickBot="1" x14ac:dyDescent="0.3">
      <c r="A71" s="50" t="s">
        <v>332</v>
      </c>
      <c r="B71" s="51" t="s">
        <v>268</v>
      </c>
      <c r="C71" s="69">
        <v>535000</v>
      </c>
      <c r="D71" s="53"/>
      <c r="E71" s="99"/>
      <c r="F71" s="69">
        <v>380000</v>
      </c>
      <c r="G71" s="72"/>
      <c r="H71" s="100">
        <f t="shared" si="0"/>
        <v>155</v>
      </c>
    </row>
    <row r="72" spans="1:8" ht="95.25" thickBot="1" x14ac:dyDescent="0.3">
      <c r="A72" s="50" t="s">
        <v>507</v>
      </c>
      <c r="B72" s="51" t="s">
        <v>270</v>
      </c>
      <c r="C72" s="69">
        <v>1051255.22</v>
      </c>
      <c r="D72" s="69">
        <v>715768.22</v>
      </c>
      <c r="E72" s="99"/>
      <c r="F72" s="69">
        <v>335487</v>
      </c>
      <c r="G72" s="72"/>
      <c r="H72" s="100">
        <f t="shared" si="0"/>
        <v>0</v>
      </c>
    </row>
    <row r="73" spans="1:8" ht="15.75" customHeight="1" x14ac:dyDescent="0.25">
      <c r="B73" s="144" t="s">
        <v>496</v>
      </c>
      <c r="C73" s="144"/>
      <c r="D73" s="144"/>
      <c r="E73" s="144"/>
      <c r="F73" s="76">
        <v>65</v>
      </c>
    </row>
    <row r="74" spans="1:8" x14ac:dyDescent="0.25">
      <c r="F74" s="65"/>
    </row>
    <row r="75" spans="1:8" x14ac:dyDescent="0.25">
      <c r="F75" s="65"/>
    </row>
    <row r="76" spans="1:8" x14ac:dyDescent="0.25">
      <c r="F76" s="65"/>
    </row>
    <row r="77" spans="1:8" x14ac:dyDescent="0.25">
      <c r="F77" s="65"/>
    </row>
    <row r="78" spans="1:8" x14ac:dyDescent="0.25">
      <c r="F78" s="65"/>
    </row>
    <row r="79" spans="1:8" x14ac:dyDescent="0.25">
      <c r="F79" s="65"/>
    </row>
    <row r="80" spans="1:8" x14ac:dyDescent="0.25">
      <c r="F80" s="65"/>
    </row>
    <row r="81" spans="6:6" x14ac:dyDescent="0.25">
      <c r="F81" s="65"/>
    </row>
    <row r="82" spans="6:6" x14ac:dyDescent="0.25">
      <c r="F82" s="65"/>
    </row>
    <row r="83" spans="6:6" x14ac:dyDescent="0.25">
      <c r="F83" s="65"/>
    </row>
    <row r="84" spans="6:6" x14ac:dyDescent="0.25">
      <c r="F84" s="65"/>
    </row>
    <row r="85" spans="6:6" x14ac:dyDescent="0.25">
      <c r="F85" s="65"/>
    </row>
    <row r="86" spans="6:6" x14ac:dyDescent="0.25">
      <c r="F86" s="65"/>
    </row>
    <row r="87" spans="6:6" x14ac:dyDescent="0.25">
      <c r="F87" s="65"/>
    </row>
    <row r="88" spans="6:6" x14ac:dyDescent="0.25">
      <c r="F88" s="65"/>
    </row>
    <row r="89" spans="6:6" x14ac:dyDescent="0.25">
      <c r="F89" s="65"/>
    </row>
    <row r="90" spans="6:6" x14ac:dyDescent="0.25">
      <c r="F90" s="65"/>
    </row>
    <row r="91" spans="6:6" x14ac:dyDescent="0.25">
      <c r="F91" s="65"/>
    </row>
    <row r="92" spans="6:6" x14ac:dyDescent="0.25">
      <c r="F92" s="65"/>
    </row>
    <row r="93" spans="6:6" x14ac:dyDescent="0.25">
      <c r="F93" s="65"/>
    </row>
    <row r="94" spans="6:6" x14ac:dyDescent="0.25">
      <c r="F94" s="65"/>
    </row>
    <row r="95" spans="6:6" x14ac:dyDescent="0.25">
      <c r="F95" s="65"/>
    </row>
    <row r="96" spans="6:6" x14ac:dyDescent="0.25">
      <c r="F96" s="65"/>
    </row>
    <row r="97" spans="6:6" x14ac:dyDescent="0.25">
      <c r="F97" s="65"/>
    </row>
    <row r="98" spans="6:6" x14ac:dyDescent="0.25">
      <c r="F98" s="65"/>
    </row>
    <row r="99" spans="6:6" x14ac:dyDescent="0.25">
      <c r="F99" s="65"/>
    </row>
    <row r="100" spans="6:6" x14ac:dyDescent="0.25">
      <c r="F100" s="65"/>
    </row>
    <row r="101" spans="6:6" x14ac:dyDescent="0.25">
      <c r="F101" s="65"/>
    </row>
    <row r="102" spans="6:6" x14ac:dyDescent="0.25">
      <c r="F102" s="65"/>
    </row>
    <row r="103" spans="6:6" x14ac:dyDescent="0.25">
      <c r="F103" s="65"/>
    </row>
    <row r="104" spans="6:6" x14ac:dyDescent="0.25">
      <c r="F104" s="65"/>
    </row>
    <row r="105" spans="6:6" x14ac:dyDescent="0.25">
      <c r="F105" s="65"/>
    </row>
    <row r="106" spans="6:6" x14ac:dyDescent="0.25">
      <c r="F106" s="65"/>
    </row>
    <row r="107" spans="6:6" x14ac:dyDescent="0.25">
      <c r="F107" s="65"/>
    </row>
    <row r="108" spans="6:6" x14ac:dyDescent="0.25">
      <c r="F108" s="65"/>
    </row>
    <row r="109" spans="6:6" x14ac:dyDescent="0.25">
      <c r="F109" s="65"/>
    </row>
    <row r="110" spans="6:6" x14ac:dyDescent="0.25">
      <c r="F110" s="65"/>
    </row>
    <row r="111" spans="6:6" x14ac:dyDescent="0.25">
      <c r="F111" s="65"/>
    </row>
    <row r="112" spans="6:6" x14ac:dyDescent="0.25">
      <c r="F112" s="65"/>
    </row>
    <row r="113" spans="6:6" x14ac:dyDescent="0.25">
      <c r="F113" s="65"/>
    </row>
    <row r="114" spans="6:6" x14ac:dyDescent="0.25">
      <c r="F114" s="65"/>
    </row>
    <row r="115" spans="6:6" x14ac:dyDescent="0.25">
      <c r="F115" s="65"/>
    </row>
    <row r="116" spans="6:6" x14ac:dyDescent="0.25">
      <c r="F116" s="65"/>
    </row>
    <row r="117" spans="6:6" x14ac:dyDescent="0.25">
      <c r="F117" s="65"/>
    </row>
    <row r="118" spans="6:6" x14ac:dyDescent="0.25">
      <c r="F118" s="65"/>
    </row>
    <row r="119" spans="6:6" x14ac:dyDescent="0.25">
      <c r="F119" s="65"/>
    </row>
    <row r="120" spans="6:6" x14ac:dyDescent="0.25">
      <c r="F120" s="65"/>
    </row>
    <row r="121" spans="6:6" x14ac:dyDescent="0.25">
      <c r="F121" s="65"/>
    </row>
    <row r="122" spans="6:6" x14ac:dyDescent="0.25">
      <c r="F122" s="65"/>
    </row>
    <row r="123" spans="6:6" x14ac:dyDescent="0.25">
      <c r="F123" s="65"/>
    </row>
    <row r="124" spans="6:6" x14ac:dyDescent="0.25">
      <c r="F124" s="65"/>
    </row>
    <row r="125" spans="6:6" x14ac:dyDescent="0.25">
      <c r="F125" s="65"/>
    </row>
    <row r="126" spans="6:6" x14ac:dyDescent="0.25">
      <c r="F126" s="65"/>
    </row>
    <row r="127" spans="6:6" x14ac:dyDescent="0.25">
      <c r="F127" s="65"/>
    </row>
    <row r="128" spans="6:6" x14ac:dyDescent="0.25">
      <c r="F128" s="65"/>
    </row>
    <row r="129" spans="6:6" x14ac:dyDescent="0.25">
      <c r="F129" s="65"/>
    </row>
    <row r="130" spans="6:6" x14ac:dyDescent="0.25">
      <c r="F130" s="65"/>
    </row>
    <row r="131" spans="6:6" x14ac:dyDescent="0.25">
      <c r="F131" s="65"/>
    </row>
    <row r="132" spans="6:6" x14ac:dyDescent="0.25">
      <c r="F132" s="65"/>
    </row>
    <row r="133" spans="6:6" x14ac:dyDescent="0.25">
      <c r="F133" s="65"/>
    </row>
    <row r="134" spans="6:6" x14ac:dyDescent="0.25">
      <c r="F134" s="65"/>
    </row>
    <row r="135" spans="6:6" x14ac:dyDescent="0.25">
      <c r="F135" s="65"/>
    </row>
    <row r="136" spans="6:6" x14ac:dyDescent="0.25">
      <c r="F136" s="65"/>
    </row>
    <row r="137" spans="6:6" x14ac:dyDescent="0.25">
      <c r="F137" s="65"/>
    </row>
    <row r="138" spans="6:6" x14ac:dyDescent="0.25">
      <c r="F138" s="65"/>
    </row>
    <row r="139" spans="6:6" x14ac:dyDescent="0.25">
      <c r="F139" s="65"/>
    </row>
    <row r="140" spans="6:6" x14ac:dyDescent="0.25">
      <c r="F140" s="65"/>
    </row>
    <row r="141" spans="6:6" x14ac:dyDescent="0.25">
      <c r="F141" s="65"/>
    </row>
    <row r="142" spans="6:6" x14ac:dyDescent="0.25">
      <c r="F142" s="65"/>
    </row>
    <row r="143" spans="6:6" x14ac:dyDescent="0.25">
      <c r="F143" s="65"/>
    </row>
    <row r="144" spans="6:6" x14ac:dyDescent="0.25">
      <c r="F144" s="65"/>
    </row>
    <row r="145" spans="6:6" x14ac:dyDescent="0.25">
      <c r="F145" s="65"/>
    </row>
    <row r="146" spans="6:6" x14ac:dyDescent="0.25">
      <c r="F146" s="65"/>
    </row>
    <row r="147" spans="6:6" x14ac:dyDescent="0.25">
      <c r="F147" s="65"/>
    </row>
    <row r="148" spans="6:6" x14ac:dyDescent="0.25">
      <c r="F148" s="65"/>
    </row>
    <row r="149" spans="6:6" x14ac:dyDescent="0.25">
      <c r="F149" s="65"/>
    </row>
    <row r="150" spans="6:6" x14ac:dyDescent="0.25">
      <c r="F150" s="65"/>
    </row>
    <row r="151" spans="6:6" x14ac:dyDescent="0.25">
      <c r="F151" s="65"/>
    </row>
    <row r="152" spans="6:6" x14ac:dyDescent="0.25">
      <c r="F152" s="65"/>
    </row>
    <row r="153" spans="6:6" x14ac:dyDescent="0.25">
      <c r="F153" s="65"/>
    </row>
    <row r="154" spans="6:6" x14ac:dyDescent="0.25">
      <c r="F154" s="65"/>
    </row>
    <row r="155" spans="6:6" x14ac:dyDescent="0.25">
      <c r="F155" s="65"/>
    </row>
    <row r="156" spans="6:6" x14ac:dyDescent="0.25">
      <c r="F156" s="65"/>
    </row>
    <row r="157" spans="6:6" x14ac:dyDescent="0.25">
      <c r="F157" s="65"/>
    </row>
    <row r="158" spans="6:6" x14ac:dyDescent="0.25">
      <c r="F158" s="65"/>
    </row>
    <row r="159" spans="6:6" x14ac:dyDescent="0.25">
      <c r="F159" s="65"/>
    </row>
    <row r="160" spans="6:6" x14ac:dyDescent="0.25">
      <c r="F160" s="65"/>
    </row>
    <row r="161" spans="6:6" x14ac:dyDescent="0.25">
      <c r="F161" s="65"/>
    </row>
    <row r="162" spans="6:6" x14ac:dyDescent="0.25">
      <c r="F162" s="65"/>
    </row>
    <row r="163" spans="6:6" x14ac:dyDescent="0.25">
      <c r="F163" s="65"/>
    </row>
    <row r="164" spans="6:6" x14ac:dyDescent="0.25">
      <c r="F164" s="65"/>
    </row>
    <row r="165" spans="6:6" x14ac:dyDescent="0.25">
      <c r="F165" s="65"/>
    </row>
    <row r="166" spans="6:6" x14ac:dyDescent="0.25">
      <c r="F166" s="65"/>
    </row>
    <row r="167" spans="6:6" x14ac:dyDescent="0.25">
      <c r="F167" s="65"/>
    </row>
    <row r="168" spans="6:6" x14ac:dyDescent="0.25">
      <c r="F168" s="65"/>
    </row>
    <row r="169" spans="6:6" x14ac:dyDescent="0.25">
      <c r="F169" s="65"/>
    </row>
    <row r="170" spans="6:6" x14ac:dyDescent="0.25">
      <c r="F170" s="65"/>
    </row>
    <row r="171" spans="6:6" x14ac:dyDescent="0.25">
      <c r="F171" s="65"/>
    </row>
    <row r="172" spans="6:6" x14ac:dyDescent="0.25">
      <c r="F172" s="65"/>
    </row>
    <row r="173" spans="6:6" x14ac:dyDescent="0.25">
      <c r="F173" s="65"/>
    </row>
    <row r="174" spans="6:6" x14ac:dyDescent="0.25">
      <c r="F174" s="65"/>
    </row>
    <row r="175" spans="6:6" x14ac:dyDescent="0.25">
      <c r="F175" s="65"/>
    </row>
    <row r="176" spans="6:6" x14ac:dyDescent="0.25">
      <c r="F176" s="65"/>
    </row>
    <row r="177" spans="6:6" x14ac:dyDescent="0.25">
      <c r="F177" s="65"/>
    </row>
    <row r="178" spans="6:6" x14ac:dyDescent="0.25">
      <c r="F178" s="65"/>
    </row>
    <row r="179" spans="6:6" x14ac:dyDescent="0.25">
      <c r="F179" s="65"/>
    </row>
    <row r="180" spans="6:6" x14ac:dyDescent="0.25">
      <c r="F180" s="65"/>
    </row>
    <row r="181" spans="6:6" x14ac:dyDescent="0.25">
      <c r="F181" s="65"/>
    </row>
    <row r="182" spans="6:6" x14ac:dyDescent="0.25">
      <c r="F182" s="65"/>
    </row>
    <row r="183" spans="6:6" x14ac:dyDescent="0.25">
      <c r="F183" s="65"/>
    </row>
    <row r="184" spans="6:6" x14ac:dyDescent="0.25">
      <c r="F184" s="65"/>
    </row>
    <row r="185" spans="6:6" x14ac:dyDescent="0.25">
      <c r="F185" s="65"/>
    </row>
    <row r="186" spans="6:6" x14ac:dyDescent="0.25">
      <c r="F186" s="65"/>
    </row>
    <row r="187" spans="6:6" x14ac:dyDescent="0.25">
      <c r="F187" s="65"/>
    </row>
    <row r="188" spans="6:6" x14ac:dyDescent="0.25">
      <c r="F188" s="65"/>
    </row>
    <row r="189" spans="6:6" x14ac:dyDescent="0.25">
      <c r="F189" s="65"/>
    </row>
    <row r="190" spans="6:6" x14ac:dyDescent="0.25">
      <c r="F190" s="65"/>
    </row>
    <row r="191" spans="6:6" x14ac:dyDescent="0.25">
      <c r="F191" s="65"/>
    </row>
    <row r="192" spans="6:6" x14ac:dyDescent="0.25">
      <c r="F192" s="65"/>
    </row>
    <row r="193" spans="6:6" x14ac:dyDescent="0.25">
      <c r="F193" s="65"/>
    </row>
    <row r="194" spans="6:6" x14ac:dyDescent="0.25">
      <c r="F194" s="65"/>
    </row>
    <row r="195" spans="6:6" x14ac:dyDescent="0.25">
      <c r="F195" s="65"/>
    </row>
    <row r="196" spans="6:6" x14ac:dyDescent="0.25">
      <c r="F196" s="65"/>
    </row>
    <row r="197" spans="6:6" x14ac:dyDescent="0.25">
      <c r="F197" s="65"/>
    </row>
    <row r="198" spans="6:6" x14ac:dyDescent="0.25">
      <c r="F198" s="65"/>
    </row>
    <row r="199" spans="6:6" x14ac:dyDescent="0.25">
      <c r="F199" s="65"/>
    </row>
    <row r="200" spans="6:6" x14ac:dyDescent="0.25">
      <c r="F200" s="65"/>
    </row>
    <row r="201" spans="6:6" x14ac:dyDescent="0.25">
      <c r="F201" s="65"/>
    </row>
    <row r="202" spans="6:6" x14ac:dyDescent="0.25">
      <c r="F202" s="65"/>
    </row>
    <row r="203" spans="6:6" x14ac:dyDescent="0.25">
      <c r="F203" s="65"/>
    </row>
    <row r="204" spans="6:6" x14ac:dyDescent="0.25">
      <c r="F204" s="65"/>
    </row>
    <row r="205" spans="6:6" x14ac:dyDescent="0.25">
      <c r="F205" s="65"/>
    </row>
    <row r="206" spans="6:6" x14ac:dyDescent="0.25">
      <c r="F206" s="65"/>
    </row>
    <row r="207" spans="6:6" x14ac:dyDescent="0.25">
      <c r="F207" s="65"/>
    </row>
    <row r="208" spans="6:6" x14ac:dyDescent="0.25">
      <c r="F208" s="65"/>
    </row>
    <row r="209" spans="6:6" x14ac:dyDescent="0.25">
      <c r="F209" s="65"/>
    </row>
  </sheetData>
  <autoFilter ref="A7:H7">
    <filterColumn colId="7">
      <customFilters and="1">
        <customFilter operator="notEqual" val="0"/>
        <customFilter operator="notEqual" val="0"/>
      </customFilters>
    </filterColumn>
  </autoFilter>
  <mergeCells count="11">
    <mergeCell ref="A5:B5"/>
    <mergeCell ref="C5:F5"/>
    <mergeCell ref="A6:F6"/>
    <mergeCell ref="B73:E73"/>
    <mergeCell ref="A1:F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70"/>
  <sheetViews>
    <sheetView topLeftCell="A37" workbookViewId="0">
      <selection activeCell="L28" sqref="L28:P28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6" width="13.7109375" customWidth="1"/>
    <col min="7" max="7" width="13.7109375" style="42" customWidth="1"/>
    <col min="8" max="8" width="13.42578125" customWidth="1"/>
    <col min="9" max="10" width="13.140625" customWidth="1"/>
    <col min="11" max="11" width="13.7109375" customWidth="1"/>
    <col min="27" max="27" width="15.140625" customWidth="1"/>
  </cols>
  <sheetData>
    <row r="3" spans="2:29" x14ac:dyDescent="0.25">
      <c r="B3" s="113" t="s">
        <v>5</v>
      </c>
      <c r="C3" s="113" t="s">
        <v>6</v>
      </c>
      <c r="D3" s="128" t="s">
        <v>7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30"/>
      <c r="AB3" s="116" t="s">
        <v>8</v>
      </c>
      <c r="AC3" s="119" t="s">
        <v>9</v>
      </c>
    </row>
    <row r="4" spans="2:29" ht="58.5" customHeight="1" x14ac:dyDescent="0.25">
      <c r="B4" s="114"/>
      <c r="C4" s="114"/>
      <c r="D4" s="122"/>
      <c r="E4" s="122"/>
      <c r="F4" s="131">
        <v>45200</v>
      </c>
      <c r="G4" s="123"/>
      <c r="H4" s="123"/>
      <c r="I4" s="123"/>
      <c r="J4" s="123"/>
      <c r="K4" s="123"/>
      <c r="L4" s="123" t="s">
        <v>13</v>
      </c>
      <c r="M4" s="123"/>
      <c r="N4" s="123" t="s">
        <v>14</v>
      </c>
      <c r="O4" s="123"/>
      <c r="P4" s="124" t="s">
        <v>15</v>
      </c>
      <c r="Q4" s="125"/>
      <c r="R4" s="126"/>
      <c r="S4" s="123" t="s">
        <v>16</v>
      </c>
      <c r="T4" s="127"/>
      <c r="U4" s="124" t="s">
        <v>17</v>
      </c>
      <c r="V4" s="126"/>
      <c r="W4" s="124" t="s">
        <v>18</v>
      </c>
      <c r="X4" s="126"/>
      <c r="Y4" s="124" t="s">
        <v>19</v>
      </c>
      <c r="Z4" s="126"/>
      <c r="AA4" s="3" t="s">
        <v>20</v>
      </c>
      <c r="AB4" s="117"/>
      <c r="AC4" s="120"/>
    </row>
    <row r="5" spans="2:29" ht="89.25" x14ac:dyDescent="0.25">
      <c r="B5" s="115"/>
      <c r="C5" s="115"/>
      <c r="D5" s="4" t="s">
        <v>293</v>
      </c>
      <c r="E5" s="4" t="s">
        <v>294</v>
      </c>
      <c r="F5" s="5" t="s">
        <v>97</v>
      </c>
      <c r="G5" s="5" t="s">
        <v>535</v>
      </c>
      <c r="H5" s="5" t="s">
        <v>536</v>
      </c>
      <c r="I5" s="6" t="s">
        <v>98</v>
      </c>
      <c r="J5" s="6" t="s">
        <v>537</v>
      </c>
      <c r="K5" s="6"/>
      <c r="L5" s="5" t="s">
        <v>23</v>
      </c>
      <c r="M5" s="5" t="s">
        <v>22</v>
      </c>
      <c r="N5" s="7" t="s">
        <v>23</v>
      </c>
      <c r="O5" s="7" t="s">
        <v>22</v>
      </c>
      <c r="P5" s="5" t="s">
        <v>25</v>
      </c>
      <c r="Q5" s="5" t="s">
        <v>26</v>
      </c>
      <c r="R5" s="7" t="s">
        <v>27</v>
      </c>
      <c r="S5" s="7" t="s">
        <v>24</v>
      </c>
      <c r="T5" s="7" t="s">
        <v>22</v>
      </c>
      <c r="U5" s="7"/>
      <c r="V5" s="7" t="s">
        <v>22</v>
      </c>
      <c r="W5" s="7"/>
      <c r="X5" s="7" t="s">
        <v>22</v>
      </c>
      <c r="Y5" s="7" t="s">
        <v>24</v>
      </c>
      <c r="Z5" s="7" t="s">
        <v>22</v>
      </c>
      <c r="AA5" s="8" t="s">
        <v>24</v>
      </c>
      <c r="AB5" s="118"/>
      <c r="AC5" s="121"/>
    </row>
    <row r="6" spans="2:29" x14ac:dyDescent="0.25">
      <c r="B6" s="9">
        <v>1</v>
      </c>
      <c r="C6" s="9">
        <v>2</v>
      </c>
      <c r="D6" s="9">
        <v>3</v>
      </c>
      <c r="E6" s="9">
        <v>4</v>
      </c>
      <c r="F6" s="9">
        <v>5</v>
      </c>
      <c r="G6" s="9"/>
      <c r="H6" s="9">
        <v>6</v>
      </c>
      <c r="I6" s="9">
        <v>7</v>
      </c>
      <c r="J6" s="9"/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9">
        <v>21</v>
      </c>
      <c r="Y6" s="9">
        <v>22</v>
      </c>
      <c r="Z6" s="9">
        <v>23</v>
      </c>
      <c r="AA6" s="9">
        <v>24</v>
      </c>
      <c r="AB6" s="9">
        <v>25</v>
      </c>
      <c r="AC6" s="9">
        <v>26</v>
      </c>
    </row>
    <row r="7" spans="2:29" ht="32.25" x14ac:dyDescent="0.25">
      <c r="B7" s="9">
        <v>1</v>
      </c>
      <c r="C7" s="10" t="s">
        <v>28</v>
      </c>
      <c r="D7" s="93">
        <v>56673.658960000001</v>
      </c>
      <c r="E7" s="93">
        <v>9837.0589600000003</v>
      </c>
      <c r="F7" s="93">
        <v>9817.9030299999995</v>
      </c>
      <c r="G7" s="93">
        <v>41783.569459999999</v>
      </c>
      <c r="H7" s="40">
        <f>SUM(F7/E7*100%)</f>
        <v>0.99805267711844625</v>
      </c>
      <c r="I7" s="39">
        <v>26754.1921</v>
      </c>
      <c r="J7" s="45">
        <f>SUM(G7/D7*100%)</f>
        <v>0.73726613433395294</v>
      </c>
      <c r="K7" s="1"/>
      <c r="L7" s="14">
        <f t="shared" ref="L7:L70" si="0">SUM(H7)*100</f>
        <v>99.805267711844621</v>
      </c>
      <c r="M7" s="13">
        <v>20</v>
      </c>
      <c r="N7" s="14">
        <f>SUM(J7)*100</f>
        <v>73.7266134333953</v>
      </c>
      <c r="O7" s="13">
        <v>20</v>
      </c>
      <c r="P7" s="13">
        <v>1</v>
      </c>
      <c r="Q7" s="13">
        <v>0</v>
      </c>
      <c r="R7" s="13">
        <v>15</v>
      </c>
      <c r="S7" s="13">
        <v>0</v>
      </c>
      <c r="T7" s="13">
        <v>5</v>
      </c>
      <c r="U7" s="15">
        <v>1.1053054458223271E-2</v>
      </c>
      <c r="V7" s="13">
        <v>0</v>
      </c>
      <c r="W7" s="15">
        <v>4.060724244194118E-3</v>
      </c>
      <c r="X7" s="13">
        <v>0</v>
      </c>
      <c r="Y7" s="16">
        <v>0</v>
      </c>
      <c r="Z7" s="17">
        <v>0</v>
      </c>
      <c r="AA7" s="18">
        <f t="shared" ref="AA7:AA70" si="1">E7+H7+K7+M7+O7+R7+T7-V7-X7-Z7</f>
        <v>9898.0570126771181</v>
      </c>
      <c r="AB7" s="14">
        <f t="shared" ref="AB7:AB70" si="2">ROUND(AA7/64,2)</f>
        <v>154.66</v>
      </c>
      <c r="AC7" s="19" t="s">
        <v>29</v>
      </c>
    </row>
    <row r="8" spans="2:29" ht="21.75" x14ac:dyDescent="0.25">
      <c r="B8" s="9">
        <v>2</v>
      </c>
      <c r="C8" s="10" t="s">
        <v>30</v>
      </c>
      <c r="D8" s="93">
        <v>28405.3</v>
      </c>
      <c r="E8" s="93">
        <v>2684.7</v>
      </c>
      <c r="F8" s="93">
        <v>2640.68867</v>
      </c>
      <c r="G8" s="93">
        <v>21455.236860000001</v>
      </c>
      <c r="H8" s="40">
        <f t="shared" ref="H8:H70" si="3">SUM(F8/E8*100%)</f>
        <v>0.98360661153946449</v>
      </c>
      <c r="I8" s="39">
        <v>13274.057150000001</v>
      </c>
      <c r="J8" s="45">
        <f t="shared" ref="J8:J70" si="4">SUM(G8/D8*100%)</f>
        <v>0.75532512805708796</v>
      </c>
      <c r="K8" s="1"/>
      <c r="L8" s="14">
        <f t="shared" si="0"/>
        <v>98.360661153946452</v>
      </c>
      <c r="M8" s="13">
        <v>20</v>
      </c>
      <c r="N8" s="14">
        <f t="shared" ref="N8:N70" si="5">SUM(J8)*100</f>
        <v>75.532512805708791</v>
      </c>
      <c r="O8" s="13">
        <v>20</v>
      </c>
      <c r="P8" s="13">
        <v>2</v>
      </c>
      <c r="Q8" s="13">
        <v>0</v>
      </c>
      <c r="R8" s="13">
        <v>5</v>
      </c>
      <c r="S8" s="13">
        <v>0</v>
      </c>
      <c r="T8" s="13">
        <v>5</v>
      </c>
      <c r="U8" s="15">
        <v>1.6457186140279027E-2</v>
      </c>
      <c r="V8" s="13">
        <v>0</v>
      </c>
      <c r="W8" s="15">
        <v>-4.9777954820970133E-18</v>
      </c>
      <c r="X8" s="13">
        <v>0</v>
      </c>
      <c r="Y8" s="16">
        <v>0</v>
      </c>
      <c r="Z8" s="17">
        <v>0</v>
      </c>
      <c r="AA8" s="18">
        <f t="shared" si="1"/>
        <v>2735.6836066115393</v>
      </c>
      <c r="AB8" s="14">
        <f t="shared" si="2"/>
        <v>42.75</v>
      </c>
      <c r="AC8" s="19" t="s">
        <v>31</v>
      </c>
    </row>
    <row r="9" spans="2:29" ht="32.25" x14ac:dyDescent="0.25">
      <c r="B9" s="9">
        <v>3</v>
      </c>
      <c r="C9" s="10" t="s">
        <v>32</v>
      </c>
      <c r="D9" s="93">
        <v>59132.615599999997</v>
      </c>
      <c r="E9" s="93">
        <v>8964.5156000000006</v>
      </c>
      <c r="F9" s="93">
        <v>8595.9177099999997</v>
      </c>
      <c r="G9" s="93">
        <v>41919.10845</v>
      </c>
      <c r="H9" s="40">
        <f t="shared" si="3"/>
        <v>0.9588825647199497</v>
      </c>
      <c r="I9" s="39">
        <v>28091.457180000001</v>
      </c>
      <c r="J9" s="45">
        <f t="shared" si="4"/>
        <v>0.70889995351397916</v>
      </c>
      <c r="K9" s="1"/>
      <c r="L9" s="14">
        <f t="shared" si="0"/>
        <v>95.888256471994964</v>
      </c>
      <c r="M9" s="13">
        <v>20</v>
      </c>
      <c r="N9" s="14">
        <f t="shared" si="5"/>
        <v>70.889995351397914</v>
      </c>
      <c r="O9" s="13">
        <v>20</v>
      </c>
      <c r="P9" s="13">
        <v>3</v>
      </c>
      <c r="Q9" s="13">
        <v>0</v>
      </c>
      <c r="R9" s="13">
        <v>0</v>
      </c>
      <c r="S9" s="26">
        <v>1</v>
      </c>
      <c r="T9" s="26">
        <v>0</v>
      </c>
      <c r="U9" s="15">
        <v>9.2598329349328663E-3</v>
      </c>
      <c r="V9" s="13">
        <v>0</v>
      </c>
      <c r="W9" s="15">
        <v>4.7478427285399017E-4</v>
      </c>
      <c r="X9" s="13">
        <v>0</v>
      </c>
      <c r="Y9" s="16">
        <v>0</v>
      </c>
      <c r="Z9" s="17">
        <v>0</v>
      </c>
      <c r="AA9" s="18">
        <f t="shared" si="1"/>
        <v>9005.4744825647213</v>
      </c>
      <c r="AB9" s="14">
        <f t="shared" si="2"/>
        <v>140.71</v>
      </c>
      <c r="AC9" s="19" t="s">
        <v>31</v>
      </c>
    </row>
    <row r="10" spans="2:29" ht="21.75" x14ac:dyDescent="0.25">
      <c r="B10" s="9">
        <v>4</v>
      </c>
      <c r="C10" s="10" t="s">
        <v>33</v>
      </c>
      <c r="D10" s="93">
        <v>21560.124879999999</v>
      </c>
      <c r="E10" s="93">
        <v>4515.8248800000001</v>
      </c>
      <c r="F10" s="93">
        <v>4506.2760099999996</v>
      </c>
      <c r="G10" s="93">
        <v>15219.3832</v>
      </c>
      <c r="H10" s="40">
        <f t="shared" si="3"/>
        <v>0.99788546494743602</v>
      </c>
      <c r="I10" s="39">
        <v>9478.1323699999994</v>
      </c>
      <c r="J10" s="45">
        <f t="shared" si="4"/>
        <v>0.70590422294437105</v>
      </c>
      <c r="K10" s="1"/>
      <c r="L10" s="14">
        <f t="shared" si="0"/>
        <v>99.788546494743599</v>
      </c>
      <c r="M10" s="13">
        <v>20</v>
      </c>
      <c r="N10" s="14">
        <f t="shared" si="5"/>
        <v>70.590422294437104</v>
      </c>
      <c r="O10" s="13">
        <v>20</v>
      </c>
      <c r="P10" s="13">
        <v>1</v>
      </c>
      <c r="Q10" s="13">
        <v>0</v>
      </c>
      <c r="R10" s="13">
        <v>15</v>
      </c>
      <c r="S10" s="13">
        <v>0</v>
      </c>
      <c r="T10" s="13">
        <v>5</v>
      </c>
      <c r="U10" s="15">
        <v>1.8301598997900199E-2</v>
      </c>
      <c r="V10" s="13">
        <v>0</v>
      </c>
      <c r="W10" s="15">
        <v>1.8279052023650742E-17</v>
      </c>
      <c r="X10" s="13">
        <v>0</v>
      </c>
      <c r="Y10" s="16">
        <v>0</v>
      </c>
      <c r="Z10" s="17">
        <v>0</v>
      </c>
      <c r="AA10" s="18">
        <f t="shared" si="1"/>
        <v>4576.8227654649472</v>
      </c>
      <c r="AB10" s="14">
        <f t="shared" si="2"/>
        <v>71.510000000000005</v>
      </c>
      <c r="AC10" s="19" t="s">
        <v>29</v>
      </c>
    </row>
    <row r="11" spans="2:29" ht="21.75" x14ac:dyDescent="0.25">
      <c r="B11" s="9">
        <v>5</v>
      </c>
      <c r="C11" s="10" t="s">
        <v>34</v>
      </c>
      <c r="D11" s="93">
        <v>22298.16</v>
      </c>
      <c r="E11" s="93">
        <v>2584.7600000000002</v>
      </c>
      <c r="F11" s="93">
        <v>2581.29484</v>
      </c>
      <c r="G11" s="93">
        <v>17031.811870000001</v>
      </c>
      <c r="H11" s="40">
        <f t="shared" si="3"/>
        <v>0.99865938810566546</v>
      </c>
      <c r="I11" s="39">
        <v>11626.9</v>
      </c>
      <c r="J11" s="45">
        <f t="shared" si="4"/>
        <v>0.76382140364944917</v>
      </c>
      <c r="K11" s="1"/>
      <c r="L11" s="14">
        <f t="shared" si="0"/>
        <v>99.865938810566547</v>
      </c>
      <c r="M11" s="13">
        <v>20</v>
      </c>
      <c r="N11" s="14">
        <f t="shared" si="5"/>
        <v>76.382140364944917</v>
      </c>
      <c r="O11" s="13">
        <v>20</v>
      </c>
      <c r="P11" s="13">
        <v>0</v>
      </c>
      <c r="Q11" s="13">
        <v>0</v>
      </c>
      <c r="R11" s="13">
        <v>15</v>
      </c>
      <c r="S11" s="13">
        <v>0</v>
      </c>
      <c r="T11" s="13">
        <v>5</v>
      </c>
      <c r="U11" s="15">
        <v>8.8807454479469337E-3</v>
      </c>
      <c r="V11" s="13">
        <v>0</v>
      </c>
      <c r="W11" s="15">
        <v>0</v>
      </c>
      <c r="X11" s="13">
        <v>0</v>
      </c>
      <c r="Y11" s="16">
        <v>0</v>
      </c>
      <c r="Z11" s="17">
        <v>0</v>
      </c>
      <c r="AA11" s="18">
        <f t="shared" si="1"/>
        <v>2645.758659388106</v>
      </c>
      <c r="AB11" s="14">
        <f t="shared" si="2"/>
        <v>41.34</v>
      </c>
      <c r="AC11" s="19" t="s">
        <v>29</v>
      </c>
    </row>
    <row r="12" spans="2:29" ht="21.75" x14ac:dyDescent="0.25">
      <c r="B12" s="9">
        <v>6</v>
      </c>
      <c r="C12" s="10" t="s">
        <v>35</v>
      </c>
      <c r="D12" s="93">
        <v>22224.400000000001</v>
      </c>
      <c r="E12" s="93">
        <v>4901.1000000000004</v>
      </c>
      <c r="F12" s="93">
        <v>4900.9519700000001</v>
      </c>
      <c r="G12" s="93">
        <v>16285</v>
      </c>
      <c r="H12" s="40">
        <f t="shared" si="3"/>
        <v>0.99996979657627871</v>
      </c>
      <c r="I12" s="39">
        <v>10642</v>
      </c>
      <c r="J12" s="45">
        <f t="shared" si="4"/>
        <v>0.73275319018736162</v>
      </c>
      <c r="K12" s="1"/>
      <c r="L12" s="14">
        <f t="shared" si="0"/>
        <v>99.996979657627875</v>
      </c>
      <c r="M12" s="13">
        <v>20</v>
      </c>
      <c r="N12" s="14">
        <f t="shared" si="5"/>
        <v>73.275319018736155</v>
      </c>
      <c r="O12" s="13">
        <v>20</v>
      </c>
      <c r="P12" s="13">
        <v>1</v>
      </c>
      <c r="Q12" s="13">
        <v>0</v>
      </c>
      <c r="R12" s="13">
        <v>15</v>
      </c>
      <c r="S12" s="13">
        <v>0</v>
      </c>
      <c r="T12" s="13">
        <v>5</v>
      </c>
      <c r="U12" s="15">
        <v>1.7855499444487298E-2</v>
      </c>
      <c r="V12" s="13">
        <v>0</v>
      </c>
      <c r="W12" s="15">
        <v>6.3027915980946193E-3</v>
      </c>
      <c r="X12" s="13">
        <v>0</v>
      </c>
      <c r="Y12" s="16">
        <v>0</v>
      </c>
      <c r="Z12" s="17">
        <v>0</v>
      </c>
      <c r="AA12" s="18">
        <f t="shared" si="1"/>
        <v>4962.0999697965763</v>
      </c>
      <c r="AB12" s="14">
        <f t="shared" si="2"/>
        <v>77.53</v>
      </c>
      <c r="AC12" s="19" t="s">
        <v>29</v>
      </c>
    </row>
    <row r="13" spans="2:29" ht="21.75" x14ac:dyDescent="0.25">
      <c r="B13" s="9">
        <v>7</v>
      </c>
      <c r="C13" s="10" t="s">
        <v>36</v>
      </c>
      <c r="D13" s="93">
        <v>24446.948400000001</v>
      </c>
      <c r="E13" s="93">
        <v>2784.4164000000001</v>
      </c>
      <c r="F13" s="93">
        <v>2714.9853699999999</v>
      </c>
      <c r="G13" s="93">
        <v>17367.06755</v>
      </c>
      <c r="H13" s="40">
        <f t="shared" si="3"/>
        <v>0.97506442283560746</v>
      </c>
      <c r="I13" s="39">
        <v>11818.132439999999</v>
      </c>
      <c r="J13" s="45">
        <f t="shared" si="4"/>
        <v>0.71039817591303134</v>
      </c>
      <c r="K13" s="1"/>
      <c r="L13" s="14">
        <f t="shared" si="0"/>
        <v>97.506442283560744</v>
      </c>
      <c r="M13" s="13">
        <v>20</v>
      </c>
      <c r="N13" s="14">
        <f t="shared" si="5"/>
        <v>71.039817591303134</v>
      </c>
      <c r="O13" s="13">
        <v>20</v>
      </c>
      <c r="P13" s="13">
        <v>2</v>
      </c>
      <c r="Q13" s="13">
        <v>1</v>
      </c>
      <c r="R13" s="13">
        <v>0</v>
      </c>
      <c r="S13" s="13">
        <v>0</v>
      </c>
      <c r="T13" s="13">
        <v>5</v>
      </c>
      <c r="U13" s="15">
        <v>3.0366998182317757E-2</v>
      </c>
      <c r="V13" s="13">
        <v>10</v>
      </c>
      <c r="W13" s="15">
        <v>3.315123906399868E-2</v>
      </c>
      <c r="X13" s="13">
        <v>10</v>
      </c>
      <c r="Y13" s="16">
        <v>0</v>
      </c>
      <c r="Z13" s="17">
        <v>0</v>
      </c>
      <c r="AA13" s="18">
        <f t="shared" si="1"/>
        <v>2810.3914644228357</v>
      </c>
      <c r="AB13" s="14">
        <f t="shared" si="2"/>
        <v>43.91</v>
      </c>
      <c r="AC13" s="19" t="s">
        <v>37</v>
      </c>
    </row>
    <row r="14" spans="2:29" ht="32.25" x14ac:dyDescent="0.25">
      <c r="B14" s="9">
        <v>8</v>
      </c>
      <c r="C14" s="10" t="s">
        <v>38</v>
      </c>
      <c r="D14" s="93">
        <v>44390.332000000002</v>
      </c>
      <c r="E14" s="93">
        <v>7123.2</v>
      </c>
      <c r="F14" s="93">
        <v>7118.4979999999996</v>
      </c>
      <c r="G14" s="93">
        <v>30765.91591</v>
      </c>
      <c r="H14" s="40">
        <f t="shared" si="3"/>
        <v>0.99933990341419587</v>
      </c>
      <c r="I14" s="39">
        <v>20067.370330000002</v>
      </c>
      <c r="J14" s="45">
        <f t="shared" si="4"/>
        <v>0.69307694995387725</v>
      </c>
      <c r="K14" s="1"/>
      <c r="L14" s="14">
        <f t="shared" si="0"/>
        <v>99.933990341419587</v>
      </c>
      <c r="M14" s="13">
        <v>20</v>
      </c>
      <c r="N14" s="14">
        <f t="shared" si="5"/>
        <v>69.30769499538772</v>
      </c>
      <c r="O14" s="13">
        <v>20</v>
      </c>
      <c r="P14" s="13">
        <v>2</v>
      </c>
      <c r="Q14" s="13">
        <v>0</v>
      </c>
      <c r="R14" s="13">
        <v>5</v>
      </c>
      <c r="S14" s="13">
        <v>0</v>
      </c>
      <c r="T14" s="13">
        <v>5</v>
      </c>
      <c r="U14" s="15">
        <v>1.7673634620123699E-2</v>
      </c>
      <c r="V14" s="13">
        <v>0</v>
      </c>
      <c r="W14" s="15">
        <v>2.068510247496152E-3</v>
      </c>
      <c r="X14" s="13">
        <v>0</v>
      </c>
      <c r="Y14" s="16">
        <v>0</v>
      </c>
      <c r="Z14" s="17">
        <v>0</v>
      </c>
      <c r="AA14" s="18">
        <f t="shared" si="1"/>
        <v>7174.1993399034136</v>
      </c>
      <c r="AB14" s="14">
        <f t="shared" si="2"/>
        <v>112.1</v>
      </c>
      <c r="AC14" s="19" t="s">
        <v>31</v>
      </c>
    </row>
    <row r="15" spans="2:29" ht="21.75" x14ac:dyDescent="0.25">
      <c r="B15" s="9">
        <v>9</v>
      </c>
      <c r="C15" s="10" t="s">
        <v>39</v>
      </c>
      <c r="D15" s="93">
        <v>34653.254800000002</v>
      </c>
      <c r="E15" s="93">
        <v>4228.7</v>
      </c>
      <c r="F15" s="93">
        <v>4105.5745800000004</v>
      </c>
      <c r="G15" s="93">
        <v>21993.499260000001</v>
      </c>
      <c r="H15" s="40">
        <f t="shared" si="3"/>
        <v>0.97088338732943946</v>
      </c>
      <c r="I15" s="39">
        <v>14830.207200000001</v>
      </c>
      <c r="J15" s="45">
        <f t="shared" si="4"/>
        <v>0.63467340620483359</v>
      </c>
      <c r="K15" s="1"/>
      <c r="L15" s="14">
        <f t="shared" si="0"/>
        <v>97.088338732943953</v>
      </c>
      <c r="M15" s="13">
        <v>20</v>
      </c>
      <c r="N15" s="46">
        <f t="shared" si="5"/>
        <v>63.467340620483355</v>
      </c>
      <c r="O15" s="47">
        <v>0</v>
      </c>
      <c r="P15" s="13">
        <v>0</v>
      </c>
      <c r="Q15" s="13">
        <v>0</v>
      </c>
      <c r="R15" s="13">
        <v>15</v>
      </c>
      <c r="S15" s="13">
        <v>0</v>
      </c>
      <c r="T15" s="13">
        <v>5</v>
      </c>
      <c r="U15" s="15">
        <v>1.9E-2</v>
      </c>
      <c r="V15" s="13">
        <v>0</v>
      </c>
      <c r="W15" s="15">
        <v>0</v>
      </c>
      <c r="X15" s="13">
        <v>0</v>
      </c>
      <c r="Y15" s="16">
        <v>0</v>
      </c>
      <c r="Z15" s="17">
        <v>0</v>
      </c>
      <c r="AA15" s="18">
        <f t="shared" si="1"/>
        <v>4269.670883387329</v>
      </c>
      <c r="AB15" s="14">
        <f t="shared" si="2"/>
        <v>66.709999999999994</v>
      </c>
      <c r="AC15" s="19" t="s">
        <v>29</v>
      </c>
    </row>
    <row r="16" spans="2:29" ht="21.75" x14ac:dyDescent="0.25">
      <c r="B16" s="9">
        <v>10</v>
      </c>
      <c r="C16" s="10" t="s">
        <v>40</v>
      </c>
      <c r="D16" s="93">
        <v>32741.25</v>
      </c>
      <c r="E16" s="93">
        <v>3577.4</v>
      </c>
      <c r="F16" s="93">
        <v>3577.18408</v>
      </c>
      <c r="G16" s="93">
        <v>24668.70507</v>
      </c>
      <c r="H16" s="40">
        <f t="shared" si="3"/>
        <v>0.99993964331637497</v>
      </c>
      <c r="I16" s="39">
        <v>17214.44328</v>
      </c>
      <c r="J16" s="45">
        <f t="shared" si="4"/>
        <v>0.75344420478753871</v>
      </c>
      <c r="K16" s="1"/>
      <c r="L16" s="14">
        <f t="shared" si="0"/>
        <v>99.9939643316375</v>
      </c>
      <c r="M16" s="13">
        <v>20</v>
      </c>
      <c r="N16" s="14">
        <f t="shared" si="5"/>
        <v>75.344420478753875</v>
      </c>
      <c r="O16" s="13">
        <v>20</v>
      </c>
      <c r="P16" s="13">
        <v>0</v>
      </c>
      <c r="Q16" s="13">
        <v>0</v>
      </c>
      <c r="R16" s="13">
        <v>15</v>
      </c>
      <c r="S16" s="13">
        <v>0</v>
      </c>
      <c r="T16" s="13">
        <v>5</v>
      </c>
      <c r="U16" s="15">
        <v>9.2733331357255453E-3</v>
      </c>
      <c r="V16" s="13">
        <v>0</v>
      </c>
      <c r="W16" s="15">
        <v>0</v>
      </c>
      <c r="X16" s="13">
        <v>0</v>
      </c>
      <c r="Y16" s="16">
        <v>0</v>
      </c>
      <c r="Z16" s="17">
        <v>0</v>
      </c>
      <c r="AA16" s="18">
        <f t="shared" si="1"/>
        <v>3638.3999396433164</v>
      </c>
      <c r="AB16" s="14">
        <f t="shared" si="2"/>
        <v>56.85</v>
      </c>
      <c r="AC16" s="19" t="s">
        <v>29</v>
      </c>
    </row>
    <row r="17" spans="2:29" ht="21" x14ac:dyDescent="0.25">
      <c r="B17" s="9">
        <v>11</v>
      </c>
      <c r="C17" s="10" t="s">
        <v>41</v>
      </c>
      <c r="D17" s="93">
        <v>70298.5</v>
      </c>
      <c r="E17" s="93">
        <v>8100.9</v>
      </c>
      <c r="F17" s="93">
        <v>7736.3462</v>
      </c>
      <c r="G17" s="93">
        <v>47743.64688</v>
      </c>
      <c r="H17" s="40">
        <f t="shared" si="3"/>
        <v>0.95499835820711287</v>
      </c>
      <c r="I17" s="39">
        <v>46636.195079999998</v>
      </c>
      <c r="J17" s="45">
        <f t="shared" si="4"/>
        <v>0.67915598312908532</v>
      </c>
      <c r="K17" s="1"/>
      <c r="L17" s="14">
        <f t="shared" si="0"/>
        <v>95.499835820711283</v>
      </c>
      <c r="M17" s="13">
        <v>20</v>
      </c>
      <c r="N17" s="14">
        <f t="shared" si="5"/>
        <v>67.915598312908529</v>
      </c>
      <c r="O17" s="13">
        <v>20</v>
      </c>
      <c r="P17" s="13">
        <v>0</v>
      </c>
      <c r="Q17" s="13">
        <v>0</v>
      </c>
      <c r="R17" s="13">
        <v>15</v>
      </c>
      <c r="S17" s="13">
        <v>0</v>
      </c>
      <c r="T17" s="13">
        <v>5</v>
      </c>
      <c r="U17" s="15">
        <v>2.1689046328482234E-2</v>
      </c>
      <c r="V17" s="13">
        <v>10</v>
      </c>
      <c r="W17" s="15">
        <v>0</v>
      </c>
      <c r="X17" s="13">
        <v>0</v>
      </c>
      <c r="Y17" s="16">
        <v>0</v>
      </c>
      <c r="Z17" s="17">
        <v>0</v>
      </c>
      <c r="AA17" s="18">
        <f t="shared" si="1"/>
        <v>8151.854998358207</v>
      </c>
      <c r="AB17" s="14">
        <f t="shared" si="2"/>
        <v>127.37</v>
      </c>
      <c r="AC17" s="19" t="s">
        <v>31</v>
      </c>
    </row>
    <row r="18" spans="2:29" ht="21.75" x14ac:dyDescent="0.25">
      <c r="B18" s="9">
        <v>12</v>
      </c>
      <c r="C18" s="10" t="s">
        <v>42</v>
      </c>
      <c r="D18" s="93">
        <v>27331.29</v>
      </c>
      <c r="E18" s="93">
        <v>2361.12</v>
      </c>
      <c r="F18" s="93">
        <v>2356.25297</v>
      </c>
      <c r="G18" s="93">
        <v>19334.69384</v>
      </c>
      <c r="H18" s="40">
        <f t="shared" si="3"/>
        <v>0.99793867740733211</v>
      </c>
      <c r="I18" s="39">
        <v>12724.5517</v>
      </c>
      <c r="J18" s="45">
        <f t="shared" si="4"/>
        <v>0.70741973174336081</v>
      </c>
      <c r="K18" s="1"/>
      <c r="L18" s="14">
        <f t="shared" si="0"/>
        <v>99.793867740733205</v>
      </c>
      <c r="M18" s="13">
        <v>20</v>
      </c>
      <c r="N18" s="14">
        <f t="shared" si="5"/>
        <v>70.741973174336081</v>
      </c>
      <c r="O18" s="13">
        <v>20</v>
      </c>
      <c r="P18" s="13">
        <v>2</v>
      </c>
      <c r="Q18" s="13">
        <v>0</v>
      </c>
      <c r="R18" s="13">
        <v>5</v>
      </c>
      <c r="S18" s="13">
        <v>0</v>
      </c>
      <c r="T18" s="13">
        <v>5</v>
      </c>
      <c r="U18" s="15">
        <v>1.7223703234252409E-2</v>
      </c>
      <c r="V18" s="13">
        <v>0</v>
      </c>
      <c r="W18" s="15">
        <v>0</v>
      </c>
      <c r="X18" s="13">
        <v>0</v>
      </c>
      <c r="Y18" s="16">
        <v>0</v>
      </c>
      <c r="Z18" s="17">
        <v>0</v>
      </c>
      <c r="AA18" s="18">
        <f t="shared" si="1"/>
        <v>2412.1179386774074</v>
      </c>
      <c r="AB18" s="14">
        <f t="shared" si="2"/>
        <v>37.69</v>
      </c>
      <c r="AC18" s="19" t="s">
        <v>31</v>
      </c>
    </row>
    <row r="19" spans="2:29" ht="21" x14ac:dyDescent="0.25">
      <c r="B19" s="9">
        <v>13</v>
      </c>
      <c r="C19" s="10" t="s">
        <v>43</v>
      </c>
      <c r="D19" s="93">
        <v>107977.1</v>
      </c>
      <c r="E19" s="93">
        <v>8025.9</v>
      </c>
      <c r="F19" s="93">
        <v>7741.0623100000003</v>
      </c>
      <c r="G19" s="93">
        <v>75490</v>
      </c>
      <c r="H19" s="40">
        <f t="shared" si="3"/>
        <v>0.9645101870195244</v>
      </c>
      <c r="I19" s="39">
        <v>51390</v>
      </c>
      <c r="J19" s="45">
        <f t="shared" si="4"/>
        <v>0.69912972287642472</v>
      </c>
      <c r="K19" s="1"/>
      <c r="L19" s="14">
        <f t="shared" si="0"/>
        <v>96.451018701952435</v>
      </c>
      <c r="M19" s="13">
        <v>20</v>
      </c>
      <c r="N19" s="14">
        <f t="shared" si="5"/>
        <v>69.912972287642475</v>
      </c>
      <c r="O19" s="13">
        <v>20</v>
      </c>
      <c r="P19" s="20">
        <v>0</v>
      </c>
      <c r="Q19" s="13">
        <v>0</v>
      </c>
      <c r="R19" s="13">
        <v>15</v>
      </c>
      <c r="S19" s="13">
        <v>0</v>
      </c>
      <c r="T19" s="13">
        <v>5</v>
      </c>
      <c r="U19" s="15">
        <v>4.0080414232787596E-2</v>
      </c>
      <c r="V19" s="13">
        <v>10</v>
      </c>
      <c r="W19" s="15">
        <v>7.1921621433581156E-18</v>
      </c>
      <c r="X19" s="13">
        <v>0</v>
      </c>
      <c r="Y19" s="16">
        <v>0</v>
      </c>
      <c r="Z19" s="17">
        <v>0</v>
      </c>
      <c r="AA19" s="18">
        <f t="shared" si="1"/>
        <v>8076.8645101870188</v>
      </c>
      <c r="AB19" s="14">
        <f t="shared" si="2"/>
        <v>126.2</v>
      </c>
      <c r="AC19" s="19" t="s">
        <v>31</v>
      </c>
    </row>
    <row r="20" spans="2:29" ht="21.75" x14ac:dyDescent="0.25">
      <c r="B20" s="9">
        <v>14</v>
      </c>
      <c r="C20" s="21" t="s">
        <v>44</v>
      </c>
      <c r="D20" s="93">
        <v>17682.75</v>
      </c>
      <c r="E20" s="93">
        <v>2477.35</v>
      </c>
      <c r="F20" s="93">
        <v>2477.2946400000001</v>
      </c>
      <c r="G20" s="93">
        <v>12709.16538</v>
      </c>
      <c r="H20" s="40">
        <f t="shared" si="3"/>
        <v>0.99997765354108226</v>
      </c>
      <c r="I20" s="39">
        <v>8015.91327</v>
      </c>
      <c r="J20" s="45">
        <f t="shared" si="4"/>
        <v>0.71873240191712262</v>
      </c>
      <c r="K20" s="1"/>
      <c r="L20" s="14">
        <f t="shared" si="0"/>
        <v>99.997765354108225</v>
      </c>
      <c r="M20" s="13">
        <v>20</v>
      </c>
      <c r="N20" s="14">
        <f t="shared" si="5"/>
        <v>71.873240191712256</v>
      </c>
      <c r="O20" s="13">
        <v>20</v>
      </c>
      <c r="P20" s="13">
        <v>0</v>
      </c>
      <c r="Q20" s="13">
        <v>0</v>
      </c>
      <c r="R20" s="13">
        <v>15</v>
      </c>
      <c r="S20" s="13">
        <v>0</v>
      </c>
      <c r="T20" s="13">
        <v>5</v>
      </c>
      <c r="U20" s="15">
        <v>4.5744750306683118E-5</v>
      </c>
      <c r="V20" s="13">
        <v>0</v>
      </c>
      <c r="W20" s="15">
        <v>3.8313827027287063E-3</v>
      </c>
      <c r="X20" s="13">
        <v>0</v>
      </c>
      <c r="Y20" s="16">
        <v>0</v>
      </c>
      <c r="Z20" s="17">
        <v>0</v>
      </c>
      <c r="AA20" s="18">
        <f t="shared" si="1"/>
        <v>2538.3499776535409</v>
      </c>
      <c r="AB20" s="14">
        <f t="shared" si="2"/>
        <v>39.659999999999997</v>
      </c>
      <c r="AC20" s="19" t="s">
        <v>29</v>
      </c>
    </row>
    <row r="21" spans="2:29" ht="21.75" x14ac:dyDescent="0.25">
      <c r="B21" s="9">
        <v>15</v>
      </c>
      <c r="C21" s="22" t="s">
        <v>45</v>
      </c>
      <c r="D21" s="93">
        <v>60231.669000000002</v>
      </c>
      <c r="E21" s="93">
        <v>11294</v>
      </c>
      <c r="F21" s="93">
        <v>11273.947340000001</v>
      </c>
      <c r="G21" s="93">
        <v>44891.012239999996</v>
      </c>
      <c r="H21" s="40">
        <f t="shared" si="3"/>
        <v>0.99822448556755805</v>
      </c>
      <c r="I21" s="39">
        <v>30075.591209999999</v>
      </c>
      <c r="J21" s="45">
        <f t="shared" si="4"/>
        <v>0.74530579984426459</v>
      </c>
      <c r="K21" s="1"/>
      <c r="L21" s="14">
        <f t="shared" si="0"/>
        <v>99.822448556755802</v>
      </c>
      <c r="M21" s="13">
        <v>20</v>
      </c>
      <c r="N21" s="14">
        <f t="shared" si="5"/>
        <v>74.530579984426453</v>
      </c>
      <c r="O21" s="13">
        <v>20</v>
      </c>
      <c r="P21" s="13">
        <v>1</v>
      </c>
      <c r="Q21" s="13">
        <v>1</v>
      </c>
      <c r="R21" s="13">
        <v>0</v>
      </c>
      <c r="S21" s="13">
        <v>0</v>
      </c>
      <c r="T21" s="13">
        <v>5</v>
      </c>
      <c r="U21" s="15">
        <v>2.6903246209745036E-2</v>
      </c>
      <c r="V21" s="13">
        <v>10</v>
      </c>
      <c r="W21" s="15">
        <v>0</v>
      </c>
      <c r="X21" s="13">
        <v>0</v>
      </c>
      <c r="Y21" s="16">
        <v>0</v>
      </c>
      <c r="Z21" s="17">
        <v>0</v>
      </c>
      <c r="AA21" s="18">
        <f t="shared" si="1"/>
        <v>11329.998224485567</v>
      </c>
      <c r="AB21" s="14">
        <f t="shared" si="2"/>
        <v>177.03</v>
      </c>
      <c r="AC21" s="19" t="s">
        <v>31</v>
      </c>
    </row>
    <row r="22" spans="2:29" ht="21.75" x14ac:dyDescent="0.25">
      <c r="B22" s="9">
        <v>16</v>
      </c>
      <c r="C22" s="10" t="s">
        <v>46</v>
      </c>
      <c r="D22" s="93">
        <v>24223.951929999999</v>
      </c>
      <c r="E22" s="93">
        <v>4464.5360000000001</v>
      </c>
      <c r="F22" s="93">
        <v>3657.7414899999999</v>
      </c>
      <c r="G22" s="93">
        <v>16800.189170000001</v>
      </c>
      <c r="H22" s="40">
        <f t="shared" si="3"/>
        <v>0.81928816118853109</v>
      </c>
      <c r="I22" s="39">
        <v>11672.20541</v>
      </c>
      <c r="J22" s="45">
        <f t="shared" si="4"/>
        <v>0.69353626602907492</v>
      </c>
      <c r="K22" s="1"/>
      <c r="L22" s="46">
        <f t="shared" si="0"/>
        <v>81.928816118853106</v>
      </c>
      <c r="M22" s="47">
        <v>-5</v>
      </c>
      <c r="N22" s="14">
        <f t="shared" si="5"/>
        <v>69.353626602907497</v>
      </c>
      <c r="O22" s="13">
        <v>20</v>
      </c>
      <c r="P22" s="13">
        <v>1</v>
      </c>
      <c r="Q22" s="13">
        <v>0</v>
      </c>
      <c r="R22" s="13">
        <v>15</v>
      </c>
      <c r="S22" s="13">
        <v>0</v>
      </c>
      <c r="T22" s="13">
        <v>5</v>
      </c>
      <c r="U22" s="15">
        <v>1.0638026163305473E-2</v>
      </c>
      <c r="V22" s="13">
        <v>0</v>
      </c>
      <c r="W22" s="15">
        <v>0</v>
      </c>
      <c r="X22" s="13">
        <v>0</v>
      </c>
      <c r="Y22" s="16">
        <v>0</v>
      </c>
      <c r="Z22" s="17">
        <v>0</v>
      </c>
      <c r="AA22" s="18">
        <f t="shared" si="1"/>
        <v>4500.3552881611886</v>
      </c>
      <c r="AB22" s="14">
        <f t="shared" si="2"/>
        <v>70.319999999999993</v>
      </c>
      <c r="AC22" s="19" t="s">
        <v>29</v>
      </c>
    </row>
    <row r="23" spans="2:29" ht="21.75" x14ac:dyDescent="0.25">
      <c r="B23" s="9">
        <v>17</v>
      </c>
      <c r="C23" s="10" t="s">
        <v>47</v>
      </c>
      <c r="D23" s="93">
        <v>17177.900000000001</v>
      </c>
      <c r="E23" s="93">
        <v>1805.3</v>
      </c>
      <c r="F23" s="93">
        <v>1760.7402999999999</v>
      </c>
      <c r="G23" s="93">
        <v>10858.33901</v>
      </c>
      <c r="H23" s="40">
        <f t="shared" si="3"/>
        <v>0.97531728798537642</v>
      </c>
      <c r="I23" s="39">
        <v>7362.9056899999996</v>
      </c>
      <c r="J23" s="45">
        <f t="shared" si="4"/>
        <v>0.63211096874472428</v>
      </c>
      <c r="K23" s="1"/>
      <c r="L23" s="14">
        <f t="shared" si="0"/>
        <v>97.531728798537642</v>
      </c>
      <c r="M23" s="13">
        <v>20</v>
      </c>
      <c r="N23" s="46">
        <f t="shared" si="5"/>
        <v>63.211096874472425</v>
      </c>
      <c r="O23" s="47">
        <v>0</v>
      </c>
      <c r="P23" s="13">
        <v>0</v>
      </c>
      <c r="Q23" s="13">
        <v>0</v>
      </c>
      <c r="R23" s="13">
        <v>15</v>
      </c>
      <c r="S23" s="13">
        <v>0</v>
      </c>
      <c r="T23" s="13">
        <v>5</v>
      </c>
      <c r="U23" s="15">
        <v>1.9E-2</v>
      </c>
      <c r="V23" s="13">
        <v>0</v>
      </c>
      <c r="W23" s="15">
        <v>7.5751048951048948E-3</v>
      </c>
      <c r="X23" s="13">
        <v>0</v>
      </c>
      <c r="Y23" s="16">
        <v>0</v>
      </c>
      <c r="Z23" s="17">
        <v>0</v>
      </c>
      <c r="AA23" s="18">
        <f t="shared" si="1"/>
        <v>1846.2753172879852</v>
      </c>
      <c r="AB23" s="14">
        <f t="shared" si="2"/>
        <v>28.85</v>
      </c>
      <c r="AC23" s="19" t="s">
        <v>29</v>
      </c>
    </row>
    <row r="24" spans="2:29" ht="21.75" x14ac:dyDescent="0.25">
      <c r="B24" s="9">
        <v>18</v>
      </c>
      <c r="C24" s="10" t="s">
        <v>48</v>
      </c>
      <c r="D24" s="93">
        <v>46676.11537</v>
      </c>
      <c r="E24" s="93">
        <v>4970.6000000000004</v>
      </c>
      <c r="F24" s="93">
        <v>4638.7751500000004</v>
      </c>
      <c r="G24" s="93">
        <v>32142.808489999999</v>
      </c>
      <c r="H24" s="40">
        <f t="shared" si="3"/>
        <v>0.93324249587574937</v>
      </c>
      <c r="I24" s="39">
        <v>22664.072649999998</v>
      </c>
      <c r="J24" s="45">
        <f t="shared" si="4"/>
        <v>0.68863503818184169</v>
      </c>
      <c r="K24" s="1"/>
      <c r="L24" s="14">
        <f t="shared" si="0"/>
        <v>93.32424958757494</v>
      </c>
      <c r="M24" s="13">
        <v>10</v>
      </c>
      <c r="N24" s="14">
        <f t="shared" si="5"/>
        <v>68.863503818184171</v>
      </c>
      <c r="O24" s="13">
        <v>20</v>
      </c>
      <c r="P24" s="13">
        <v>0</v>
      </c>
      <c r="Q24" s="13">
        <v>0</v>
      </c>
      <c r="R24" s="13">
        <v>15</v>
      </c>
      <c r="S24" s="13">
        <v>0</v>
      </c>
      <c r="T24" s="13">
        <v>5</v>
      </c>
      <c r="U24" s="15">
        <v>1.9386172342042238E-2</v>
      </c>
      <c r="V24" s="13">
        <v>0</v>
      </c>
      <c r="W24" s="15">
        <v>4.3447047112418792E-2</v>
      </c>
      <c r="X24" s="13">
        <v>10</v>
      </c>
      <c r="Y24" s="16">
        <v>0</v>
      </c>
      <c r="Z24" s="17">
        <v>0</v>
      </c>
      <c r="AA24" s="18">
        <f t="shared" si="1"/>
        <v>5011.533242495876</v>
      </c>
      <c r="AB24" s="14">
        <f t="shared" si="2"/>
        <v>78.31</v>
      </c>
      <c r="AC24" s="19" t="s">
        <v>31</v>
      </c>
    </row>
    <row r="25" spans="2:29" ht="21.75" x14ac:dyDescent="0.25">
      <c r="B25" s="9">
        <v>19</v>
      </c>
      <c r="C25" s="10" t="s">
        <v>49</v>
      </c>
      <c r="D25" s="93">
        <v>41189.839240000001</v>
      </c>
      <c r="E25" s="93">
        <v>3380.13924</v>
      </c>
      <c r="F25" s="93">
        <v>3112.6323400000001</v>
      </c>
      <c r="G25" s="93">
        <v>28532.742829999999</v>
      </c>
      <c r="H25" s="40">
        <f t="shared" si="3"/>
        <v>0.92085920697160395</v>
      </c>
      <c r="I25" s="39">
        <v>18165.400809999999</v>
      </c>
      <c r="J25" s="45">
        <f t="shared" si="4"/>
        <v>0.69271313888235508</v>
      </c>
      <c r="K25" s="1"/>
      <c r="L25" s="14">
        <f t="shared" si="0"/>
        <v>92.08592069716039</v>
      </c>
      <c r="M25" s="13">
        <v>10</v>
      </c>
      <c r="N25" s="14">
        <f t="shared" si="5"/>
        <v>69.271313888235511</v>
      </c>
      <c r="O25" s="13">
        <v>20</v>
      </c>
      <c r="P25" s="13">
        <v>0</v>
      </c>
      <c r="Q25" s="13">
        <v>0</v>
      </c>
      <c r="R25" s="13">
        <v>15</v>
      </c>
      <c r="S25" s="13">
        <v>0</v>
      </c>
      <c r="T25" s="13">
        <v>5</v>
      </c>
      <c r="U25" s="15">
        <v>1.0097838884610846E-3</v>
      </c>
      <c r="V25" s="13">
        <v>0</v>
      </c>
      <c r="W25" s="15">
        <v>7.2174804623176131E-3</v>
      </c>
      <c r="X25" s="13">
        <v>0</v>
      </c>
      <c r="Y25" s="16">
        <v>0</v>
      </c>
      <c r="Z25" s="17">
        <v>0</v>
      </c>
      <c r="AA25" s="18">
        <f t="shared" si="1"/>
        <v>3431.0600992069717</v>
      </c>
      <c r="AB25" s="14">
        <f t="shared" si="2"/>
        <v>53.61</v>
      </c>
      <c r="AC25" s="19" t="s">
        <v>31</v>
      </c>
    </row>
    <row r="26" spans="2:29" ht="21.75" x14ac:dyDescent="0.25">
      <c r="B26" s="9">
        <v>20</v>
      </c>
      <c r="C26" s="10" t="s">
        <v>50</v>
      </c>
      <c r="D26" s="93">
        <v>26381.112000000001</v>
      </c>
      <c r="E26" s="93">
        <v>2598.1999999999998</v>
      </c>
      <c r="F26" s="93">
        <v>2576.3616900000002</v>
      </c>
      <c r="G26" s="93">
        <v>18597.88594</v>
      </c>
      <c r="H26" s="40">
        <f t="shared" si="3"/>
        <v>0.99159483103687185</v>
      </c>
      <c r="I26" s="39">
        <v>12764.06805</v>
      </c>
      <c r="J26" s="45">
        <f t="shared" si="4"/>
        <v>0.70496975032743125</v>
      </c>
      <c r="K26" s="1"/>
      <c r="L26" s="14">
        <f t="shared" si="0"/>
        <v>99.15948310368718</v>
      </c>
      <c r="M26" s="13">
        <v>20</v>
      </c>
      <c r="N26" s="14">
        <f t="shared" si="5"/>
        <v>70.496975032743123</v>
      </c>
      <c r="O26" s="13">
        <v>20</v>
      </c>
      <c r="P26" s="13">
        <v>0</v>
      </c>
      <c r="Q26" s="13">
        <v>0</v>
      </c>
      <c r="R26" s="13">
        <v>15</v>
      </c>
      <c r="S26" s="13">
        <v>0</v>
      </c>
      <c r="T26" s="13">
        <v>5</v>
      </c>
      <c r="U26" s="15">
        <v>4.5329291026132753E-3</v>
      </c>
      <c r="V26" s="13">
        <v>0</v>
      </c>
      <c r="W26" s="15">
        <v>0</v>
      </c>
      <c r="X26" s="13">
        <v>0</v>
      </c>
      <c r="Y26" s="16">
        <v>0</v>
      </c>
      <c r="Z26" s="17">
        <v>0</v>
      </c>
      <c r="AA26" s="18">
        <f t="shared" si="1"/>
        <v>2659.1915948310366</v>
      </c>
      <c r="AB26" s="14">
        <f t="shared" si="2"/>
        <v>41.55</v>
      </c>
      <c r="AC26" s="19" t="s">
        <v>29</v>
      </c>
    </row>
    <row r="27" spans="2:29" ht="21.75" x14ac:dyDescent="0.25">
      <c r="B27" s="9">
        <v>21</v>
      </c>
      <c r="C27" s="10" t="s">
        <v>51</v>
      </c>
      <c r="D27" s="93">
        <v>20392.04248</v>
      </c>
      <c r="E27" s="93">
        <v>4368.6424800000004</v>
      </c>
      <c r="F27" s="93">
        <v>4307.58277</v>
      </c>
      <c r="G27" s="93">
        <v>14250.71198</v>
      </c>
      <c r="H27" s="40">
        <f t="shared" si="3"/>
        <v>0.98602318448361548</v>
      </c>
      <c r="I27" s="39">
        <v>9259.0218600000007</v>
      </c>
      <c r="J27" s="45">
        <f t="shared" si="4"/>
        <v>0.69883691121067137</v>
      </c>
      <c r="K27" s="1"/>
      <c r="L27" s="14">
        <f t="shared" si="0"/>
        <v>98.602318448361544</v>
      </c>
      <c r="M27" s="13">
        <v>20</v>
      </c>
      <c r="N27" s="14">
        <f t="shared" si="5"/>
        <v>69.88369112106713</v>
      </c>
      <c r="O27" s="13">
        <v>20</v>
      </c>
      <c r="P27" s="13">
        <v>2</v>
      </c>
      <c r="Q27" s="13">
        <v>2</v>
      </c>
      <c r="R27" s="13">
        <v>0</v>
      </c>
      <c r="S27" s="13">
        <v>0</v>
      </c>
      <c r="T27" s="13">
        <v>5</v>
      </c>
      <c r="U27" s="15">
        <v>1.0765154478966889E-2</v>
      </c>
      <c r="V27" s="13">
        <v>0</v>
      </c>
      <c r="W27" s="15">
        <v>6.5744710656647169E-3</v>
      </c>
      <c r="X27" s="13">
        <v>0</v>
      </c>
      <c r="Y27" s="16">
        <v>0</v>
      </c>
      <c r="Z27" s="17">
        <v>0</v>
      </c>
      <c r="AA27" s="18">
        <f t="shared" si="1"/>
        <v>4414.6285031844836</v>
      </c>
      <c r="AB27" s="14">
        <f t="shared" si="2"/>
        <v>68.98</v>
      </c>
      <c r="AC27" s="19" t="s">
        <v>52</v>
      </c>
    </row>
    <row r="28" spans="2:29" ht="21.75" x14ac:dyDescent="0.25">
      <c r="B28" s="9">
        <v>22</v>
      </c>
      <c r="C28" s="10" t="s">
        <v>53</v>
      </c>
      <c r="D28" s="93">
        <v>20367.400000000001</v>
      </c>
      <c r="E28" s="93">
        <v>3322.2</v>
      </c>
      <c r="F28" s="93">
        <v>2994.2583800000002</v>
      </c>
      <c r="G28" s="93">
        <v>15330.70969</v>
      </c>
      <c r="H28" s="40">
        <f t="shared" si="3"/>
        <v>0.90128781530311253</v>
      </c>
      <c r="I28" s="39">
        <v>10705.55213</v>
      </c>
      <c r="J28" s="45">
        <f t="shared" si="4"/>
        <v>0.75270823423706501</v>
      </c>
      <c r="K28" s="1"/>
      <c r="L28" s="14">
        <f t="shared" si="0"/>
        <v>90.128781530311258</v>
      </c>
      <c r="M28" s="13">
        <v>10</v>
      </c>
      <c r="N28" s="14">
        <f t="shared" si="5"/>
        <v>75.270823423706503</v>
      </c>
      <c r="O28" s="13">
        <v>20</v>
      </c>
      <c r="P28" s="13">
        <v>2</v>
      </c>
      <c r="Q28" s="13">
        <v>0</v>
      </c>
      <c r="R28" s="13">
        <v>5</v>
      </c>
      <c r="S28" s="13">
        <v>0</v>
      </c>
      <c r="T28" s="13">
        <v>5</v>
      </c>
      <c r="U28" s="15">
        <v>0.03</v>
      </c>
      <c r="V28" s="13">
        <v>10</v>
      </c>
      <c r="W28" s="15">
        <v>1.1146357708362944E-2</v>
      </c>
      <c r="X28" s="13">
        <v>0</v>
      </c>
      <c r="Y28" s="16">
        <v>0</v>
      </c>
      <c r="Z28" s="17">
        <v>0</v>
      </c>
      <c r="AA28" s="18">
        <f t="shared" si="1"/>
        <v>3353.1012878153028</v>
      </c>
      <c r="AB28" s="14">
        <f t="shared" si="2"/>
        <v>52.39</v>
      </c>
      <c r="AC28" s="19" t="s">
        <v>31</v>
      </c>
    </row>
    <row r="29" spans="2:29" ht="21.75" x14ac:dyDescent="0.25">
      <c r="B29" s="9">
        <v>23</v>
      </c>
      <c r="C29" s="10" t="s">
        <v>54</v>
      </c>
      <c r="D29" s="93">
        <v>19025.8</v>
      </c>
      <c r="E29" s="93">
        <v>2620.3000000000002</v>
      </c>
      <c r="F29" s="93">
        <v>2616.1923400000001</v>
      </c>
      <c r="G29" s="93">
        <v>14525.120510000001</v>
      </c>
      <c r="H29" s="40">
        <f t="shared" si="3"/>
        <v>0.99843237033927412</v>
      </c>
      <c r="I29" s="39">
        <v>9616.6116500000007</v>
      </c>
      <c r="J29" s="45">
        <f t="shared" si="4"/>
        <v>0.76344335113372375</v>
      </c>
      <c r="K29" s="1"/>
      <c r="L29" s="14">
        <f t="shared" si="0"/>
        <v>99.843237033927409</v>
      </c>
      <c r="M29" s="13">
        <v>20</v>
      </c>
      <c r="N29" s="14">
        <f t="shared" si="5"/>
        <v>76.344335113372381</v>
      </c>
      <c r="O29" s="13">
        <v>20</v>
      </c>
      <c r="P29" s="13">
        <v>1</v>
      </c>
      <c r="Q29" s="13">
        <v>0</v>
      </c>
      <c r="R29" s="13">
        <v>15</v>
      </c>
      <c r="S29" s="13">
        <v>0</v>
      </c>
      <c r="T29" s="13">
        <v>5</v>
      </c>
      <c r="U29" s="15">
        <v>1.9345111847161529E-5</v>
      </c>
      <c r="V29" s="13">
        <v>0</v>
      </c>
      <c r="W29" s="15">
        <v>3.9960046428588287E-3</v>
      </c>
      <c r="X29" s="13">
        <v>0</v>
      </c>
      <c r="Y29" s="16">
        <v>0</v>
      </c>
      <c r="Z29" s="17">
        <v>0</v>
      </c>
      <c r="AA29" s="18">
        <f t="shared" si="1"/>
        <v>2681.2984323703395</v>
      </c>
      <c r="AB29" s="14">
        <f t="shared" si="2"/>
        <v>41.9</v>
      </c>
      <c r="AC29" s="19" t="s">
        <v>29</v>
      </c>
    </row>
    <row r="30" spans="2:29" ht="21.75" x14ac:dyDescent="0.25">
      <c r="B30" s="9">
        <v>24</v>
      </c>
      <c r="C30" s="10" t="s">
        <v>55</v>
      </c>
      <c r="D30" s="93">
        <v>21096.1</v>
      </c>
      <c r="E30" s="93">
        <v>4737.2</v>
      </c>
      <c r="F30" s="93">
        <v>4716.8627900000001</v>
      </c>
      <c r="G30" s="93">
        <v>15361.8308</v>
      </c>
      <c r="H30" s="40">
        <f t="shared" si="3"/>
        <v>0.99570691336654571</v>
      </c>
      <c r="I30" s="39">
        <v>10264.169830000001</v>
      </c>
      <c r="J30" s="45">
        <f t="shared" si="4"/>
        <v>0.7281834462293979</v>
      </c>
      <c r="K30" s="1"/>
      <c r="L30" s="14">
        <f t="shared" si="0"/>
        <v>99.570691336654576</v>
      </c>
      <c r="M30" s="13">
        <v>20</v>
      </c>
      <c r="N30" s="14">
        <f t="shared" si="5"/>
        <v>72.81834462293979</v>
      </c>
      <c r="O30" s="13">
        <v>20</v>
      </c>
      <c r="P30" s="13">
        <v>0</v>
      </c>
      <c r="Q30" s="13">
        <v>0</v>
      </c>
      <c r="R30" s="13">
        <v>15</v>
      </c>
      <c r="S30" s="13">
        <v>0</v>
      </c>
      <c r="T30" s="13">
        <v>5</v>
      </c>
      <c r="U30" s="15">
        <v>4.8050706653472728E-3</v>
      </c>
      <c r="V30" s="13">
        <v>0</v>
      </c>
      <c r="W30" s="15">
        <v>6.5409947808405351E-3</v>
      </c>
      <c r="X30" s="13">
        <v>0</v>
      </c>
      <c r="Y30" s="16">
        <v>0</v>
      </c>
      <c r="Z30" s="17">
        <v>0</v>
      </c>
      <c r="AA30" s="18">
        <f t="shared" si="1"/>
        <v>4798.1957069133659</v>
      </c>
      <c r="AB30" s="14">
        <f t="shared" si="2"/>
        <v>74.97</v>
      </c>
      <c r="AC30" s="19" t="s">
        <v>29</v>
      </c>
    </row>
    <row r="31" spans="2:29" ht="32.25" x14ac:dyDescent="0.25">
      <c r="B31" s="9">
        <v>25</v>
      </c>
      <c r="C31" s="10" t="s">
        <v>56</v>
      </c>
      <c r="D31" s="93">
        <v>43470.921759999997</v>
      </c>
      <c r="E31" s="93">
        <v>1984.7</v>
      </c>
      <c r="F31" s="93">
        <v>1899.3506199999999</v>
      </c>
      <c r="G31" s="93">
        <v>30522.21357</v>
      </c>
      <c r="H31" s="40">
        <f t="shared" si="3"/>
        <v>0.95699633193933586</v>
      </c>
      <c r="I31" s="39">
        <v>20747.233179999999</v>
      </c>
      <c r="J31" s="45">
        <f t="shared" si="4"/>
        <v>0.70212943122096805</v>
      </c>
      <c r="K31" s="1"/>
      <c r="L31" s="14">
        <f t="shared" si="0"/>
        <v>95.699633193933593</v>
      </c>
      <c r="M31" s="13">
        <v>20</v>
      </c>
      <c r="N31" s="14">
        <f t="shared" si="5"/>
        <v>70.212943122096803</v>
      </c>
      <c r="O31" s="13">
        <v>20</v>
      </c>
      <c r="P31" s="13">
        <v>1</v>
      </c>
      <c r="Q31" s="13">
        <v>0</v>
      </c>
      <c r="R31" s="13">
        <v>15</v>
      </c>
      <c r="S31" s="13">
        <v>0</v>
      </c>
      <c r="T31" s="13">
        <v>5</v>
      </c>
      <c r="U31" s="15">
        <v>1.8026186979370386E-2</v>
      </c>
      <c r="V31" s="13">
        <v>0</v>
      </c>
      <c r="W31" s="15">
        <v>9.9307389220863098E-3</v>
      </c>
      <c r="X31" s="13">
        <v>0</v>
      </c>
      <c r="Y31" s="16">
        <v>0</v>
      </c>
      <c r="Z31" s="17">
        <v>0</v>
      </c>
      <c r="AA31" s="18">
        <f t="shared" si="1"/>
        <v>2045.6569963319394</v>
      </c>
      <c r="AB31" s="14">
        <f t="shared" si="2"/>
        <v>31.96</v>
      </c>
      <c r="AC31" s="19" t="s">
        <v>31</v>
      </c>
    </row>
    <row r="32" spans="2:29" ht="21.75" x14ac:dyDescent="0.25">
      <c r="B32" s="9">
        <v>26</v>
      </c>
      <c r="C32" s="10" t="s">
        <v>57</v>
      </c>
      <c r="D32" s="93">
        <v>51069.031519999997</v>
      </c>
      <c r="E32" s="93">
        <v>3722.62736</v>
      </c>
      <c r="F32" s="93">
        <v>3666.2165300000001</v>
      </c>
      <c r="G32" s="93">
        <v>36944.433590000001</v>
      </c>
      <c r="H32" s="40">
        <f t="shared" si="3"/>
        <v>0.98484650099385729</v>
      </c>
      <c r="I32" s="39">
        <v>25959.5</v>
      </c>
      <c r="J32" s="45">
        <f t="shared" si="4"/>
        <v>0.72342146483689584</v>
      </c>
      <c r="K32" s="1"/>
      <c r="L32" s="14">
        <f t="shared" si="0"/>
        <v>98.484650099385732</v>
      </c>
      <c r="M32" s="13">
        <v>20</v>
      </c>
      <c r="N32" s="14">
        <f t="shared" si="5"/>
        <v>72.342146483689589</v>
      </c>
      <c r="O32" s="13">
        <v>20</v>
      </c>
      <c r="P32" s="13">
        <v>1</v>
      </c>
      <c r="Q32" s="13">
        <v>0</v>
      </c>
      <c r="R32" s="13">
        <v>15</v>
      </c>
      <c r="S32" s="13">
        <v>0</v>
      </c>
      <c r="T32" s="13">
        <v>5</v>
      </c>
      <c r="U32" s="15">
        <v>3.5877432479594018E-2</v>
      </c>
      <c r="V32" s="13">
        <v>10</v>
      </c>
      <c r="W32" s="15">
        <v>5.2586450833175041E-3</v>
      </c>
      <c r="X32" s="13">
        <v>0</v>
      </c>
      <c r="Y32" s="16">
        <v>0</v>
      </c>
      <c r="Z32" s="17">
        <v>0</v>
      </c>
      <c r="AA32" s="18">
        <f t="shared" si="1"/>
        <v>3773.612206500994</v>
      </c>
      <c r="AB32" s="14">
        <f t="shared" si="2"/>
        <v>58.96</v>
      </c>
      <c r="AC32" s="19" t="s">
        <v>31</v>
      </c>
    </row>
    <row r="33" spans="2:29" ht="21.75" x14ac:dyDescent="0.25">
      <c r="B33" s="9">
        <v>27</v>
      </c>
      <c r="C33" s="10" t="s">
        <v>58</v>
      </c>
      <c r="D33" s="93">
        <v>40614</v>
      </c>
      <c r="E33" s="93">
        <v>8149.4</v>
      </c>
      <c r="F33" s="93">
        <v>8107.28881</v>
      </c>
      <c r="G33" s="93">
        <v>29403.880020000001</v>
      </c>
      <c r="H33" s="40">
        <f t="shared" si="3"/>
        <v>0.99483260240017679</v>
      </c>
      <c r="I33" s="39">
        <v>20688.511740000002</v>
      </c>
      <c r="J33" s="45">
        <f t="shared" si="4"/>
        <v>0.72398384842665087</v>
      </c>
      <c r="K33" s="1"/>
      <c r="L33" s="14">
        <f t="shared" si="0"/>
        <v>99.483260240017685</v>
      </c>
      <c r="M33" s="13">
        <v>20</v>
      </c>
      <c r="N33" s="14">
        <f t="shared" si="5"/>
        <v>72.398384842665081</v>
      </c>
      <c r="O33" s="13">
        <v>20</v>
      </c>
      <c r="P33" s="13">
        <v>1</v>
      </c>
      <c r="Q33" s="13">
        <v>1</v>
      </c>
      <c r="R33" s="13">
        <v>0</v>
      </c>
      <c r="S33" s="13">
        <v>0</v>
      </c>
      <c r="T33" s="13">
        <v>5</v>
      </c>
      <c r="U33" s="15">
        <v>8.6347965153534215E-3</v>
      </c>
      <c r="V33" s="13">
        <v>0</v>
      </c>
      <c r="W33" s="15">
        <v>0</v>
      </c>
      <c r="X33" s="13">
        <v>0</v>
      </c>
      <c r="Y33" s="16">
        <v>0</v>
      </c>
      <c r="Z33" s="17">
        <v>0</v>
      </c>
      <c r="AA33" s="18">
        <f t="shared" si="1"/>
        <v>8195.3948326024001</v>
      </c>
      <c r="AB33" s="14">
        <f t="shared" si="2"/>
        <v>128.05000000000001</v>
      </c>
      <c r="AC33" s="19" t="s">
        <v>31</v>
      </c>
    </row>
    <row r="34" spans="2:29" ht="21.75" x14ac:dyDescent="0.25">
      <c r="B34" s="9">
        <v>28</v>
      </c>
      <c r="C34" s="10" t="s">
        <v>59</v>
      </c>
      <c r="D34" s="93">
        <v>34401.175600000002</v>
      </c>
      <c r="E34" s="93">
        <v>5941.2</v>
      </c>
      <c r="F34" s="93">
        <v>5927.1202599999997</v>
      </c>
      <c r="G34" s="93">
        <v>24722</v>
      </c>
      <c r="H34" s="40">
        <f t="shared" si="3"/>
        <v>0.99763015215781325</v>
      </c>
      <c r="I34" s="39">
        <v>16889</v>
      </c>
      <c r="J34" s="45">
        <f t="shared" si="4"/>
        <v>0.71863823165392049</v>
      </c>
      <c r="K34" s="1"/>
      <c r="L34" s="14">
        <f t="shared" si="0"/>
        <v>99.763015215781323</v>
      </c>
      <c r="M34" s="13">
        <v>20</v>
      </c>
      <c r="N34" s="14">
        <f t="shared" si="5"/>
        <v>71.863823165392049</v>
      </c>
      <c r="O34" s="13">
        <v>20</v>
      </c>
      <c r="P34" s="13">
        <v>0</v>
      </c>
      <c r="Q34" s="13">
        <v>0</v>
      </c>
      <c r="R34" s="13">
        <v>15</v>
      </c>
      <c r="S34" s="13">
        <v>0</v>
      </c>
      <c r="T34" s="13">
        <v>5</v>
      </c>
      <c r="U34" s="15">
        <v>1.2543300079440325E-3</v>
      </c>
      <c r="V34" s="13">
        <v>0</v>
      </c>
      <c r="W34" s="15">
        <v>1.3327256334405345E-3</v>
      </c>
      <c r="X34" s="13">
        <v>0</v>
      </c>
      <c r="Y34" s="16">
        <v>0</v>
      </c>
      <c r="Z34" s="17">
        <v>0</v>
      </c>
      <c r="AA34" s="18">
        <f t="shared" si="1"/>
        <v>6002.1976301521572</v>
      </c>
      <c r="AB34" s="14">
        <f t="shared" si="2"/>
        <v>93.78</v>
      </c>
      <c r="AC34" s="19" t="s">
        <v>29</v>
      </c>
    </row>
    <row r="35" spans="2:29" ht="21.75" x14ac:dyDescent="0.25">
      <c r="B35" s="9">
        <v>29</v>
      </c>
      <c r="C35" s="10" t="s">
        <v>60</v>
      </c>
      <c r="D35" s="93">
        <v>19125.099999999999</v>
      </c>
      <c r="E35" s="93">
        <v>4723.1000000000004</v>
      </c>
      <c r="F35" s="93">
        <v>4713.5870000000004</v>
      </c>
      <c r="G35" s="93">
        <v>14026.96132</v>
      </c>
      <c r="H35" s="40">
        <f t="shared" si="3"/>
        <v>0.99798585674662832</v>
      </c>
      <c r="I35" s="39">
        <v>9184.6631500000003</v>
      </c>
      <c r="J35" s="45">
        <f t="shared" si="4"/>
        <v>0.73343205107424281</v>
      </c>
      <c r="K35" s="1"/>
      <c r="L35" s="14">
        <f t="shared" si="0"/>
        <v>99.798585674662831</v>
      </c>
      <c r="M35" s="13">
        <v>20</v>
      </c>
      <c r="N35" s="14">
        <f t="shared" si="5"/>
        <v>73.343205107424282</v>
      </c>
      <c r="O35" s="13">
        <v>20</v>
      </c>
      <c r="P35" s="13">
        <v>0</v>
      </c>
      <c r="Q35" s="13">
        <v>0</v>
      </c>
      <c r="R35" s="13">
        <v>15</v>
      </c>
      <c r="S35" s="13">
        <v>0</v>
      </c>
      <c r="T35" s="13">
        <v>5</v>
      </c>
      <c r="U35" s="15">
        <v>2.0772765706006369E-3</v>
      </c>
      <c r="V35" s="13">
        <v>0</v>
      </c>
      <c r="W35" s="15">
        <v>8.5916169532934406E-3</v>
      </c>
      <c r="X35" s="13">
        <v>0</v>
      </c>
      <c r="Y35" s="16">
        <v>0</v>
      </c>
      <c r="Z35" s="17">
        <v>0</v>
      </c>
      <c r="AA35" s="18">
        <f t="shared" si="1"/>
        <v>4784.0979858567471</v>
      </c>
      <c r="AB35" s="14">
        <f t="shared" si="2"/>
        <v>74.75</v>
      </c>
      <c r="AC35" s="19" t="s">
        <v>29</v>
      </c>
    </row>
    <row r="36" spans="2:29" ht="21.75" x14ac:dyDescent="0.25">
      <c r="B36" s="9">
        <v>30</v>
      </c>
      <c r="C36" s="10" t="s">
        <v>61</v>
      </c>
      <c r="D36" s="93">
        <v>23746.51395</v>
      </c>
      <c r="E36" s="93">
        <v>5040.4339499999996</v>
      </c>
      <c r="F36" s="93">
        <v>5009.9215700000004</v>
      </c>
      <c r="G36" s="93">
        <v>16410.681860000001</v>
      </c>
      <c r="H36" s="40">
        <f t="shared" si="3"/>
        <v>0.99394647756469479</v>
      </c>
      <c r="I36" s="39">
        <v>9983.7136100000007</v>
      </c>
      <c r="J36" s="45">
        <f t="shared" si="4"/>
        <v>0.69107751540095008</v>
      </c>
      <c r="K36" s="1"/>
      <c r="L36" s="14">
        <f t="shared" si="0"/>
        <v>99.394647756469482</v>
      </c>
      <c r="M36" s="13">
        <v>20</v>
      </c>
      <c r="N36" s="14">
        <f t="shared" si="5"/>
        <v>69.107751540095009</v>
      </c>
      <c r="O36" s="13">
        <v>20</v>
      </c>
      <c r="P36" s="13">
        <v>0</v>
      </c>
      <c r="Q36" s="13">
        <v>0</v>
      </c>
      <c r="R36" s="13">
        <v>15</v>
      </c>
      <c r="S36" s="13">
        <v>0</v>
      </c>
      <c r="T36" s="13">
        <v>5</v>
      </c>
      <c r="U36" s="15">
        <v>7.6645921881424877E-4</v>
      </c>
      <c r="V36" s="13">
        <v>0</v>
      </c>
      <c r="W36" s="15">
        <v>7.5676015956306145E-3</v>
      </c>
      <c r="X36" s="13">
        <v>0</v>
      </c>
      <c r="Y36" s="16">
        <v>0</v>
      </c>
      <c r="Z36" s="17">
        <v>0</v>
      </c>
      <c r="AA36" s="18">
        <f t="shared" si="1"/>
        <v>5101.427896477564</v>
      </c>
      <c r="AB36" s="14">
        <f t="shared" si="2"/>
        <v>79.709999999999994</v>
      </c>
      <c r="AC36" s="19" t="s">
        <v>29</v>
      </c>
    </row>
    <row r="37" spans="2:29" ht="21.75" x14ac:dyDescent="0.25">
      <c r="B37" s="9">
        <v>31</v>
      </c>
      <c r="C37" s="10" t="s">
        <v>62</v>
      </c>
      <c r="D37" s="93">
        <v>54398.922700000003</v>
      </c>
      <c r="E37" s="93">
        <v>4230.1000000000004</v>
      </c>
      <c r="F37" s="93">
        <v>4229.8366400000004</v>
      </c>
      <c r="G37" s="93">
        <v>39569.217989999997</v>
      </c>
      <c r="H37" s="40">
        <f t="shared" si="3"/>
        <v>0.99993774142455261</v>
      </c>
      <c r="I37" s="39">
        <v>25011.88737</v>
      </c>
      <c r="J37" s="45">
        <f t="shared" si="4"/>
        <v>0.72738973542209495</v>
      </c>
      <c r="K37" s="1"/>
      <c r="L37" s="14">
        <f t="shared" si="0"/>
        <v>99.993774142455266</v>
      </c>
      <c r="M37" s="13">
        <v>20</v>
      </c>
      <c r="N37" s="14">
        <f t="shared" si="5"/>
        <v>72.738973542209493</v>
      </c>
      <c r="O37" s="13">
        <v>20</v>
      </c>
      <c r="P37" s="13">
        <v>1</v>
      </c>
      <c r="Q37" s="13">
        <v>1</v>
      </c>
      <c r="R37" s="13">
        <v>0</v>
      </c>
      <c r="S37" s="13">
        <v>0</v>
      </c>
      <c r="T37" s="13">
        <v>5</v>
      </c>
      <c r="U37" s="15">
        <v>0</v>
      </c>
      <c r="V37" s="13">
        <v>0</v>
      </c>
      <c r="W37" s="15">
        <v>9.0997393512273956E-4</v>
      </c>
      <c r="X37" s="13">
        <v>0</v>
      </c>
      <c r="Y37" s="16">
        <v>1</v>
      </c>
      <c r="Z37" s="17">
        <v>10</v>
      </c>
      <c r="AA37" s="18">
        <f t="shared" si="1"/>
        <v>4266.0999377414246</v>
      </c>
      <c r="AB37" s="14">
        <f t="shared" si="2"/>
        <v>66.66</v>
      </c>
      <c r="AC37" s="19" t="s">
        <v>31</v>
      </c>
    </row>
    <row r="38" spans="2:29" ht="21.75" x14ac:dyDescent="0.25">
      <c r="B38" s="9">
        <v>32</v>
      </c>
      <c r="C38" s="10" t="s">
        <v>63</v>
      </c>
      <c r="D38" s="93">
        <v>121251.696</v>
      </c>
      <c r="E38" s="93">
        <v>14621.8</v>
      </c>
      <c r="F38" s="93">
        <v>14424.78801</v>
      </c>
      <c r="G38" s="93">
        <v>88914.303</v>
      </c>
      <c r="H38" s="40">
        <f t="shared" si="3"/>
        <v>0.98652614657566107</v>
      </c>
      <c r="I38" s="39">
        <v>60139.654289999999</v>
      </c>
      <c r="J38" s="45">
        <f t="shared" si="4"/>
        <v>0.73330358199690671</v>
      </c>
      <c r="K38" s="1"/>
      <c r="L38" s="14">
        <f t="shared" si="0"/>
        <v>98.652614657566104</v>
      </c>
      <c r="M38" s="13">
        <v>20</v>
      </c>
      <c r="N38" s="14">
        <f t="shared" si="5"/>
        <v>73.330358199690664</v>
      </c>
      <c r="O38" s="13">
        <v>20</v>
      </c>
      <c r="P38" s="13">
        <v>1</v>
      </c>
      <c r="Q38" s="13">
        <v>0</v>
      </c>
      <c r="R38" s="13">
        <v>15</v>
      </c>
      <c r="S38" s="26">
        <v>1</v>
      </c>
      <c r="T38" s="26">
        <v>0</v>
      </c>
      <c r="U38" s="15">
        <v>7.800639391821744E-2</v>
      </c>
      <c r="V38" s="13">
        <v>20</v>
      </c>
      <c r="W38" s="15">
        <v>5.8565387837735319E-3</v>
      </c>
      <c r="X38" s="13">
        <v>0</v>
      </c>
      <c r="Y38" s="16">
        <v>0</v>
      </c>
      <c r="Z38" s="17">
        <v>0</v>
      </c>
      <c r="AA38" s="18">
        <f t="shared" si="1"/>
        <v>14657.786526146574</v>
      </c>
      <c r="AB38" s="14">
        <f t="shared" si="2"/>
        <v>229.03</v>
      </c>
      <c r="AC38" s="19" t="s">
        <v>52</v>
      </c>
    </row>
    <row r="39" spans="2:29" ht="21.75" x14ac:dyDescent="0.25">
      <c r="B39" s="9">
        <v>33</v>
      </c>
      <c r="C39" s="22" t="s">
        <v>64</v>
      </c>
      <c r="D39" s="93">
        <v>55987.320720000003</v>
      </c>
      <c r="E39" s="93">
        <v>4290.1387199999999</v>
      </c>
      <c r="F39" s="93">
        <v>4288.6914299999999</v>
      </c>
      <c r="G39" s="93">
        <v>41110.199999999997</v>
      </c>
      <c r="H39" s="40">
        <f t="shared" si="3"/>
        <v>0.99966264727216092</v>
      </c>
      <c r="I39" s="39">
        <v>26910.2</v>
      </c>
      <c r="J39" s="45">
        <f t="shared" si="4"/>
        <v>0.7342769661294839</v>
      </c>
      <c r="K39" s="13"/>
      <c r="L39" s="14">
        <f t="shared" si="0"/>
        <v>99.966264727216085</v>
      </c>
      <c r="M39" s="13">
        <v>20</v>
      </c>
      <c r="N39" s="14">
        <f t="shared" si="5"/>
        <v>73.427696612948395</v>
      </c>
      <c r="O39" s="13">
        <v>20</v>
      </c>
      <c r="P39" s="13">
        <v>0</v>
      </c>
      <c r="Q39" s="13">
        <v>0</v>
      </c>
      <c r="R39" s="13">
        <v>15</v>
      </c>
      <c r="S39" s="13">
        <v>0</v>
      </c>
      <c r="T39" s="13">
        <v>5</v>
      </c>
      <c r="U39" s="15">
        <v>2.258118175449305E-2</v>
      </c>
      <c r="V39" s="13">
        <v>10</v>
      </c>
      <c r="W39" s="15">
        <v>0</v>
      </c>
      <c r="X39" s="13">
        <v>0</v>
      </c>
      <c r="Y39" s="16">
        <v>0</v>
      </c>
      <c r="Z39" s="17">
        <v>0</v>
      </c>
      <c r="AA39" s="18">
        <f t="shared" si="1"/>
        <v>4341.138382647272</v>
      </c>
      <c r="AB39" s="14">
        <f t="shared" si="2"/>
        <v>67.83</v>
      </c>
      <c r="AC39" s="19" t="s">
        <v>31</v>
      </c>
    </row>
    <row r="40" spans="2:29" ht="21.75" x14ac:dyDescent="0.25">
      <c r="B40" s="9">
        <v>34</v>
      </c>
      <c r="C40" s="10" t="s">
        <v>65</v>
      </c>
      <c r="D40" s="93">
        <v>28844.82</v>
      </c>
      <c r="E40" s="93">
        <v>3033.32</v>
      </c>
      <c r="F40" s="93">
        <v>2987.5634500000001</v>
      </c>
      <c r="G40" s="93">
        <v>20886.894199999999</v>
      </c>
      <c r="H40" s="40">
        <f t="shared" si="3"/>
        <v>0.984915356770799</v>
      </c>
      <c r="I40" s="39">
        <v>13801.6387</v>
      </c>
      <c r="J40" s="45">
        <f t="shared" si="4"/>
        <v>0.72411248189449606</v>
      </c>
      <c r="K40" s="1"/>
      <c r="L40" s="14">
        <f t="shared" si="0"/>
        <v>98.491535677079895</v>
      </c>
      <c r="M40" s="13">
        <v>20</v>
      </c>
      <c r="N40" s="14">
        <f t="shared" si="5"/>
        <v>72.411248189449609</v>
      </c>
      <c r="O40" s="13">
        <v>20</v>
      </c>
      <c r="P40" s="20">
        <v>0</v>
      </c>
      <c r="Q40" s="13">
        <v>0</v>
      </c>
      <c r="R40" s="13">
        <v>15</v>
      </c>
      <c r="S40" s="13">
        <v>0</v>
      </c>
      <c r="T40" s="13">
        <v>5</v>
      </c>
      <c r="U40" s="15">
        <v>7.7693424989580505E-3</v>
      </c>
      <c r="V40" s="13">
        <v>10</v>
      </c>
      <c r="W40" s="15">
        <v>0</v>
      </c>
      <c r="X40" s="13">
        <v>0</v>
      </c>
      <c r="Y40" s="16">
        <v>0</v>
      </c>
      <c r="Z40" s="17">
        <v>0</v>
      </c>
      <c r="AA40" s="18">
        <f t="shared" si="1"/>
        <v>3084.3049153567708</v>
      </c>
      <c r="AB40" s="14">
        <f t="shared" si="2"/>
        <v>48.19</v>
      </c>
      <c r="AC40" s="19" t="s">
        <v>31</v>
      </c>
    </row>
    <row r="41" spans="2:29" ht="21.75" x14ac:dyDescent="0.25">
      <c r="B41" s="9">
        <v>35</v>
      </c>
      <c r="C41" s="10" t="s">
        <v>66</v>
      </c>
      <c r="D41" s="93">
        <v>25624.62</v>
      </c>
      <c r="E41" s="93">
        <v>4956.82</v>
      </c>
      <c r="F41" s="93">
        <v>4928.3360000000002</v>
      </c>
      <c r="G41" s="93">
        <v>17829.788120000001</v>
      </c>
      <c r="H41" s="40">
        <f t="shared" si="3"/>
        <v>0.99425357386388868</v>
      </c>
      <c r="I41" s="39">
        <v>11893.547130000001</v>
      </c>
      <c r="J41" s="45">
        <f t="shared" si="4"/>
        <v>0.695806927868589</v>
      </c>
      <c r="K41" s="1"/>
      <c r="L41" s="14">
        <f t="shared" si="0"/>
        <v>99.425357386388868</v>
      </c>
      <c r="M41" s="13">
        <v>20</v>
      </c>
      <c r="N41" s="14">
        <f t="shared" si="5"/>
        <v>69.580692786858904</v>
      </c>
      <c r="O41" s="13">
        <v>20</v>
      </c>
      <c r="P41" s="13">
        <v>0</v>
      </c>
      <c r="Q41" s="13">
        <v>0</v>
      </c>
      <c r="R41" s="13">
        <v>15</v>
      </c>
      <c r="S41" s="13">
        <v>0</v>
      </c>
      <c r="T41" s="13">
        <v>5</v>
      </c>
      <c r="U41" s="15">
        <v>7.5296382222132168E-4</v>
      </c>
      <c r="V41" s="13">
        <v>0</v>
      </c>
      <c r="W41" s="15">
        <v>0</v>
      </c>
      <c r="X41" s="13">
        <v>0</v>
      </c>
      <c r="Y41" s="16">
        <v>0</v>
      </c>
      <c r="Z41" s="17">
        <v>0</v>
      </c>
      <c r="AA41" s="18">
        <f t="shared" si="1"/>
        <v>5017.8142535738634</v>
      </c>
      <c r="AB41" s="14">
        <f t="shared" si="2"/>
        <v>78.400000000000006</v>
      </c>
      <c r="AC41" s="19" t="s">
        <v>29</v>
      </c>
    </row>
    <row r="42" spans="2:29" ht="21.75" x14ac:dyDescent="0.25">
      <c r="B42" s="9">
        <v>36</v>
      </c>
      <c r="C42" s="23" t="s">
        <v>67</v>
      </c>
      <c r="D42" s="93">
        <v>22406.7</v>
      </c>
      <c r="E42" s="93">
        <v>8835.7999999999993</v>
      </c>
      <c r="F42" s="93">
        <v>8831.7651399999995</v>
      </c>
      <c r="G42" s="93">
        <v>15841.96407</v>
      </c>
      <c r="H42" s="40">
        <f t="shared" si="3"/>
        <v>0.99954335091332991</v>
      </c>
      <c r="I42" s="39">
        <v>10836.562879999999</v>
      </c>
      <c r="J42" s="45">
        <f t="shared" si="4"/>
        <v>0.70701906438699136</v>
      </c>
      <c r="K42" s="1"/>
      <c r="L42" s="14">
        <f t="shared" si="0"/>
        <v>99.954335091332993</v>
      </c>
      <c r="M42" s="13">
        <v>20</v>
      </c>
      <c r="N42" s="14">
        <f t="shared" si="5"/>
        <v>70.70190643869914</v>
      </c>
      <c r="O42" s="13">
        <v>20</v>
      </c>
      <c r="P42" s="13">
        <v>1</v>
      </c>
      <c r="Q42" s="13">
        <v>0</v>
      </c>
      <c r="R42" s="13">
        <v>15</v>
      </c>
      <c r="S42" s="13">
        <v>0</v>
      </c>
      <c r="T42" s="13">
        <v>5</v>
      </c>
      <c r="U42" s="15">
        <v>0</v>
      </c>
      <c r="V42" s="13">
        <v>0</v>
      </c>
      <c r="W42" s="15">
        <v>2.6378197405298467E-2</v>
      </c>
      <c r="X42" s="13">
        <v>10</v>
      </c>
      <c r="Y42" s="16">
        <v>0</v>
      </c>
      <c r="Z42" s="17">
        <v>0</v>
      </c>
      <c r="AA42" s="18">
        <f t="shared" si="1"/>
        <v>8886.7995433509132</v>
      </c>
      <c r="AB42" s="14">
        <f t="shared" si="2"/>
        <v>138.86000000000001</v>
      </c>
      <c r="AC42" s="19" t="s">
        <v>31</v>
      </c>
    </row>
    <row r="43" spans="2:29" ht="21.75" x14ac:dyDescent="0.25">
      <c r="B43" s="9">
        <v>37</v>
      </c>
      <c r="C43" s="10" t="s">
        <v>68</v>
      </c>
      <c r="D43" s="93">
        <v>30697.469280000001</v>
      </c>
      <c r="E43" s="93">
        <v>2465.5692800000002</v>
      </c>
      <c r="F43" s="93">
        <v>2408.3751400000001</v>
      </c>
      <c r="G43" s="93">
        <v>22733.954290000001</v>
      </c>
      <c r="H43" s="40">
        <f t="shared" si="3"/>
        <v>0.97680286639522051</v>
      </c>
      <c r="I43" s="39">
        <v>15047.456829999999</v>
      </c>
      <c r="J43" s="45">
        <f t="shared" si="4"/>
        <v>0.74058073265380264</v>
      </c>
      <c r="K43" s="1"/>
      <c r="L43" s="14">
        <f t="shared" si="0"/>
        <v>97.680286639522052</v>
      </c>
      <c r="M43" s="13">
        <v>20</v>
      </c>
      <c r="N43" s="14">
        <f t="shared" si="5"/>
        <v>74.058073265380258</v>
      </c>
      <c r="O43" s="13">
        <v>20</v>
      </c>
      <c r="P43" s="13">
        <v>1</v>
      </c>
      <c r="Q43" s="13">
        <v>0</v>
      </c>
      <c r="R43" s="13">
        <v>15</v>
      </c>
      <c r="S43" s="13">
        <v>0</v>
      </c>
      <c r="T43" s="13">
        <v>5</v>
      </c>
      <c r="U43" s="15">
        <v>3.9387823653074153E-2</v>
      </c>
      <c r="V43" s="13">
        <v>10</v>
      </c>
      <c r="W43" s="15">
        <v>0</v>
      </c>
      <c r="X43" s="13">
        <v>0</v>
      </c>
      <c r="Y43" s="16">
        <v>0</v>
      </c>
      <c r="Z43" s="17">
        <v>0</v>
      </c>
      <c r="AA43" s="18">
        <f t="shared" si="1"/>
        <v>2516.5460828663954</v>
      </c>
      <c r="AB43" s="14">
        <f t="shared" si="2"/>
        <v>39.32</v>
      </c>
      <c r="AC43" s="19" t="s">
        <v>31</v>
      </c>
    </row>
    <row r="44" spans="2:29" ht="21.75" x14ac:dyDescent="0.25">
      <c r="B44" s="9">
        <v>38</v>
      </c>
      <c r="C44" s="10" t="s">
        <v>69</v>
      </c>
      <c r="D44" s="93">
        <v>34832.896500000003</v>
      </c>
      <c r="E44" s="93">
        <v>2965</v>
      </c>
      <c r="F44" s="93">
        <v>2839.9382799999998</v>
      </c>
      <c r="G44" s="93">
        <v>26914.079829999999</v>
      </c>
      <c r="H44" s="40">
        <f t="shared" si="3"/>
        <v>0.9578206677908937</v>
      </c>
      <c r="I44" s="39">
        <v>19402.51627</v>
      </c>
      <c r="J44" s="45">
        <f t="shared" si="4"/>
        <v>0.77266269918150499</v>
      </c>
      <c r="K44" s="1"/>
      <c r="L44" s="14">
        <f t="shared" si="0"/>
        <v>95.782066779089376</v>
      </c>
      <c r="M44" s="13">
        <v>20</v>
      </c>
      <c r="N44" s="14">
        <f t="shared" si="5"/>
        <v>77.266269918150499</v>
      </c>
      <c r="O44" s="13">
        <v>20</v>
      </c>
      <c r="P44" s="13">
        <v>0</v>
      </c>
      <c r="Q44" s="13">
        <v>0</v>
      </c>
      <c r="R44" s="13">
        <v>15</v>
      </c>
      <c r="S44" s="13">
        <v>0</v>
      </c>
      <c r="T44" s="13">
        <v>5</v>
      </c>
      <c r="U44" s="15">
        <v>4.7406355024303326E-3</v>
      </c>
      <c r="V44" s="13">
        <v>0</v>
      </c>
      <c r="W44" s="15">
        <v>4.6747822913170939E-19</v>
      </c>
      <c r="X44" s="13">
        <v>0</v>
      </c>
      <c r="Y44" s="16">
        <v>0</v>
      </c>
      <c r="Z44" s="17">
        <v>0</v>
      </c>
      <c r="AA44" s="18">
        <f t="shared" si="1"/>
        <v>3025.9578206677911</v>
      </c>
      <c r="AB44" s="14">
        <f t="shared" si="2"/>
        <v>47.28</v>
      </c>
      <c r="AC44" s="19" t="s">
        <v>29</v>
      </c>
    </row>
    <row r="45" spans="2:29" ht="32.25" x14ac:dyDescent="0.25">
      <c r="B45" s="9">
        <v>39</v>
      </c>
      <c r="C45" s="10" t="s">
        <v>70</v>
      </c>
      <c r="D45" s="93">
        <v>22669.5</v>
      </c>
      <c r="E45" s="93">
        <v>4880.6000000000004</v>
      </c>
      <c r="F45" s="93">
        <v>4810.1534700000002</v>
      </c>
      <c r="G45" s="93">
        <v>13217.887720000001</v>
      </c>
      <c r="H45" s="40">
        <f t="shared" si="3"/>
        <v>0.98556601032659918</v>
      </c>
      <c r="I45" s="39">
        <v>8971.8920500000004</v>
      </c>
      <c r="J45" s="45">
        <f t="shared" si="4"/>
        <v>0.58306922164141251</v>
      </c>
      <c r="K45" s="1"/>
      <c r="L45" s="14">
        <f t="shared" si="0"/>
        <v>98.556601032659913</v>
      </c>
      <c r="M45" s="13">
        <v>20</v>
      </c>
      <c r="N45" s="46">
        <f t="shared" si="5"/>
        <v>58.306922164141248</v>
      </c>
      <c r="O45" s="47">
        <v>0</v>
      </c>
      <c r="P45" s="13">
        <v>3</v>
      </c>
      <c r="Q45" s="13">
        <v>0</v>
      </c>
      <c r="R45" s="13">
        <v>0</v>
      </c>
      <c r="S45" s="13">
        <v>0</v>
      </c>
      <c r="T45" s="13">
        <v>5</v>
      </c>
      <c r="U45" s="15">
        <v>0</v>
      </c>
      <c r="V45" s="13">
        <v>0</v>
      </c>
      <c r="W45" s="15">
        <v>0</v>
      </c>
      <c r="X45" s="13">
        <v>0</v>
      </c>
      <c r="Y45" s="16">
        <v>0</v>
      </c>
      <c r="Z45" s="17">
        <v>0</v>
      </c>
      <c r="AA45" s="18">
        <f t="shared" si="1"/>
        <v>4906.5855660103271</v>
      </c>
      <c r="AB45" s="14">
        <f t="shared" si="2"/>
        <v>76.67</v>
      </c>
      <c r="AC45" s="19" t="s">
        <v>52</v>
      </c>
    </row>
    <row r="46" spans="2:29" ht="21.75" x14ac:dyDescent="0.25">
      <c r="B46" s="9">
        <v>40</v>
      </c>
      <c r="C46" s="10" t="s">
        <v>71</v>
      </c>
      <c r="D46" s="93">
        <v>53985.719190000003</v>
      </c>
      <c r="E46" s="93">
        <v>10157.53872</v>
      </c>
      <c r="F46" s="93">
        <v>10153.65346</v>
      </c>
      <c r="G46" s="93">
        <v>38788.471140000001</v>
      </c>
      <c r="H46" s="40">
        <f t="shared" si="3"/>
        <v>0.99961749985827264</v>
      </c>
      <c r="I46" s="39">
        <v>26338.544529999999</v>
      </c>
      <c r="J46" s="45">
        <f t="shared" si="4"/>
        <v>0.71849503390861469</v>
      </c>
      <c r="K46" s="1"/>
      <c r="L46" s="14">
        <f t="shared" si="0"/>
        <v>99.961749985827268</v>
      </c>
      <c r="M46" s="13">
        <v>20</v>
      </c>
      <c r="N46" s="14">
        <f t="shared" si="5"/>
        <v>71.849503390861472</v>
      </c>
      <c r="O46" s="13">
        <v>20</v>
      </c>
      <c r="P46" s="13">
        <v>0</v>
      </c>
      <c r="Q46" s="13">
        <v>0</v>
      </c>
      <c r="R46" s="13">
        <v>15</v>
      </c>
      <c r="S46" s="13">
        <v>0</v>
      </c>
      <c r="T46" s="13">
        <v>5</v>
      </c>
      <c r="U46" s="15">
        <v>7.3209436670879447E-3</v>
      </c>
      <c r="V46" s="13">
        <v>0</v>
      </c>
      <c r="W46" s="15">
        <v>2.8421592425972739E-9</v>
      </c>
      <c r="X46" s="13">
        <v>0</v>
      </c>
      <c r="Y46" s="16">
        <v>1</v>
      </c>
      <c r="Z46" s="17">
        <v>10</v>
      </c>
      <c r="AA46" s="18">
        <f t="shared" si="1"/>
        <v>10208.538337499858</v>
      </c>
      <c r="AB46" s="14">
        <f t="shared" si="2"/>
        <v>159.51</v>
      </c>
      <c r="AC46" s="19" t="s">
        <v>31</v>
      </c>
    </row>
    <row r="47" spans="2:29" ht="32.25" x14ac:dyDescent="0.25">
      <c r="B47" s="9">
        <v>41</v>
      </c>
      <c r="C47" s="10" t="s">
        <v>72</v>
      </c>
      <c r="D47" s="93">
        <v>16797.3</v>
      </c>
      <c r="E47" s="93">
        <v>3356.4</v>
      </c>
      <c r="F47" s="93">
        <v>3356.35</v>
      </c>
      <c r="G47" s="93">
        <v>11966.38514</v>
      </c>
      <c r="H47" s="40">
        <f t="shared" si="3"/>
        <v>0.99998510308664035</v>
      </c>
      <c r="I47" s="39">
        <v>8337.9720099999995</v>
      </c>
      <c r="J47" s="45">
        <f t="shared" si="4"/>
        <v>0.71239932251016536</v>
      </c>
      <c r="K47" s="1"/>
      <c r="L47" s="14">
        <f t="shared" si="0"/>
        <v>99.998510308664038</v>
      </c>
      <c r="M47" s="13">
        <v>20</v>
      </c>
      <c r="N47" s="14">
        <f t="shared" si="5"/>
        <v>71.23993225101654</v>
      </c>
      <c r="O47" s="13">
        <v>20</v>
      </c>
      <c r="P47" s="13">
        <v>1</v>
      </c>
      <c r="Q47" s="13">
        <v>0</v>
      </c>
      <c r="R47" s="13">
        <v>15</v>
      </c>
      <c r="S47" s="13">
        <v>0</v>
      </c>
      <c r="T47" s="13">
        <v>5</v>
      </c>
      <c r="U47" s="15">
        <v>4.379796782387807E-2</v>
      </c>
      <c r="V47" s="13">
        <v>10</v>
      </c>
      <c r="W47" s="15">
        <v>0</v>
      </c>
      <c r="X47" s="13">
        <v>0</v>
      </c>
      <c r="Y47" s="16">
        <v>0</v>
      </c>
      <c r="Z47" s="17">
        <v>0</v>
      </c>
      <c r="AA47" s="18">
        <f t="shared" si="1"/>
        <v>3407.3999851030867</v>
      </c>
      <c r="AB47" s="14">
        <f t="shared" si="2"/>
        <v>53.24</v>
      </c>
      <c r="AC47" s="19" t="s">
        <v>31</v>
      </c>
    </row>
    <row r="48" spans="2:29" ht="21.75" x14ac:dyDescent="0.25">
      <c r="B48" s="9">
        <v>42</v>
      </c>
      <c r="C48" s="10" t="s">
        <v>73</v>
      </c>
      <c r="D48" s="93">
        <v>51986.608079999998</v>
      </c>
      <c r="E48" s="93">
        <v>7277.8080799999998</v>
      </c>
      <c r="F48" s="93">
        <v>7206.2847599999996</v>
      </c>
      <c r="G48" s="93">
        <v>35355.301249999997</v>
      </c>
      <c r="H48" s="40">
        <f t="shared" si="3"/>
        <v>0.99017240916306215</v>
      </c>
      <c r="I48" s="39">
        <v>22929.691559999999</v>
      </c>
      <c r="J48" s="45">
        <f t="shared" si="4"/>
        <v>0.68008478636638914</v>
      </c>
      <c r="K48" s="1"/>
      <c r="L48" s="14">
        <f t="shared" si="0"/>
        <v>99.017240916306221</v>
      </c>
      <c r="M48" s="13">
        <v>20</v>
      </c>
      <c r="N48" s="14">
        <f t="shared" si="5"/>
        <v>68.008478636638912</v>
      </c>
      <c r="O48" s="13">
        <v>20</v>
      </c>
      <c r="P48" s="13">
        <v>0</v>
      </c>
      <c r="Q48" s="13">
        <v>0</v>
      </c>
      <c r="R48" s="13">
        <v>15</v>
      </c>
      <c r="S48" s="13">
        <v>0</v>
      </c>
      <c r="T48" s="13">
        <v>5</v>
      </c>
      <c r="U48" s="15">
        <v>1.8648056253148824E-2</v>
      </c>
      <c r="V48" s="13">
        <v>0</v>
      </c>
      <c r="W48" s="15">
        <v>2.0607194125936835E-3</v>
      </c>
      <c r="X48" s="13">
        <v>0</v>
      </c>
      <c r="Y48" s="16">
        <v>0</v>
      </c>
      <c r="Z48" s="17">
        <v>0</v>
      </c>
      <c r="AA48" s="18">
        <f t="shared" si="1"/>
        <v>7338.7982524091631</v>
      </c>
      <c r="AB48" s="14">
        <f t="shared" si="2"/>
        <v>114.67</v>
      </c>
      <c r="AC48" s="19" t="s">
        <v>29</v>
      </c>
    </row>
    <row r="49" spans="2:29" ht="21.75" x14ac:dyDescent="0.25">
      <c r="B49" s="9">
        <v>43</v>
      </c>
      <c r="C49" s="10" t="s">
        <v>74</v>
      </c>
      <c r="D49" s="93">
        <v>56067.279240000003</v>
      </c>
      <c r="E49" s="93">
        <v>7120.07924</v>
      </c>
      <c r="F49" s="93">
        <v>6891.7839599999998</v>
      </c>
      <c r="G49" s="93">
        <v>41058.1</v>
      </c>
      <c r="H49" s="40">
        <f t="shared" si="3"/>
        <v>0.96793641302227973</v>
      </c>
      <c r="I49" s="39">
        <v>26442.5</v>
      </c>
      <c r="J49" s="45">
        <f t="shared" si="4"/>
        <v>0.73230056026524604</v>
      </c>
      <c r="K49" s="1"/>
      <c r="L49" s="14">
        <f t="shared" si="0"/>
        <v>96.793641302227968</v>
      </c>
      <c r="M49" s="13">
        <v>20</v>
      </c>
      <c r="N49" s="14">
        <f t="shared" si="5"/>
        <v>73.230056026524608</v>
      </c>
      <c r="O49" s="13">
        <v>20</v>
      </c>
      <c r="P49" s="13">
        <v>3</v>
      </c>
      <c r="Q49" s="13">
        <v>0</v>
      </c>
      <c r="R49" s="13">
        <v>0</v>
      </c>
      <c r="S49" s="13">
        <v>0</v>
      </c>
      <c r="T49" s="13">
        <v>5</v>
      </c>
      <c r="U49" s="15">
        <v>1.4899669520392466E-3</v>
      </c>
      <c r="V49" s="13">
        <v>0</v>
      </c>
      <c r="W49" s="15">
        <v>2.1624591405090564E-2</v>
      </c>
      <c r="X49" s="13">
        <v>10</v>
      </c>
      <c r="Y49" s="16">
        <v>1</v>
      </c>
      <c r="Z49" s="17">
        <v>10</v>
      </c>
      <c r="AA49" s="18">
        <f t="shared" si="1"/>
        <v>7146.0471764130225</v>
      </c>
      <c r="AB49" s="14">
        <f t="shared" si="2"/>
        <v>111.66</v>
      </c>
      <c r="AC49" s="19" t="s">
        <v>52</v>
      </c>
    </row>
    <row r="50" spans="2:29" ht="21.75" x14ac:dyDescent="0.25">
      <c r="B50" s="9">
        <v>44</v>
      </c>
      <c r="C50" s="22" t="s">
        <v>75</v>
      </c>
      <c r="D50" s="93">
        <v>20513.746419999999</v>
      </c>
      <c r="E50" s="93">
        <v>2245.6</v>
      </c>
      <c r="F50" s="93">
        <v>2234.32069</v>
      </c>
      <c r="G50" s="93">
        <v>14853.947109999999</v>
      </c>
      <c r="H50" s="40">
        <f t="shared" si="3"/>
        <v>0.99497715087281802</v>
      </c>
      <c r="I50" s="39">
        <v>9759.1387300000006</v>
      </c>
      <c r="J50" s="45">
        <f t="shared" si="4"/>
        <v>0.72409723732950382</v>
      </c>
      <c r="K50" s="1"/>
      <c r="L50" s="14">
        <f t="shared" si="0"/>
        <v>99.497715087281804</v>
      </c>
      <c r="M50" s="13">
        <v>20</v>
      </c>
      <c r="N50" s="14">
        <f t="shared" si="5"/>
        <v>72.409723732950383</v>
      </c>
      <c r="O50" s="13">
        <v>20</v>
      </c>
      <c r="P50" s="13">
        <v>2</v>
      </c>
      <c r="Q50" s="13">
        <v>0</v>
      </c>
      <c r="R50" s="13">
        <v>5</v>
      </c>
      <c r="S50" s="13">
        <v>0</v>
      </c>
      <c r="T50" s="13">
        <v>5</v>
      </c>
      <c r="U50" s="15">
        <v>2.4047069351338397E-2</v>
      </c>
      <c r="V50" s="13">
        <v>10</v>
      </c>
      <c r="W50" s="15">
        <v>2.3660178304234867E-3</v>
      </c>
      <c r="X50" s="13">
        <v>0</v>
      </c>
      <c r="Y50" s="16">
        <v>0</v>
      </c>
      <c r="Z50" s="17">
        <v>0</v>
      </c>
      <c r="AA50" s="18">
        <f t="shared" si="1"/>
        <v>2286.5949771508726</v>
      </c>
      <c r="AB50" s="14">
        <f t="shared" si="2"/>
        <v>35.729999999999997</v>
      </c>
      <c r="AC50" s="19" t="s">
        <v>31</v>
      </c>
    </row>
    <row r="51" spans="2:29" ht="21.75" x14ac:dyDescent="0.25">
      <c r="B51" s="9">
        <v>45</v>
      </c>
      <c r="C51" s="22" t="s">
        <v>76</v>
      </c>
      <c r="D51" s="93">
        <v>53120</v>
      </c>
      <c r="E51" s="93">
        <v>10460.200000000001</v>
      </c>
      <c r="F51" s="93">
        <v>10393.244919999999</v>
      </c>
      <c r="G51" s="93">
        <v>37401.845869999997</v>
      </c>
      <c r="H51" s="40">
        <f t="shared" si="3"/>
        <v>0.99359906311542789</v>
      </c>
      <c r="I51" s="39">
        <v>25568.772290000001</v>
      </c>
      <c r="J51" s="45">
        <f t="shared" si="4"/>
        <v>0.70410101411897585</v>
      </c>
      <c r="K51" s="1"/>
      <c r="L51" s="14">
        <f t="shared" si="0"/>
        <v>99.359906311542787</v>
      </c>
      <c r="M51" s="13">
        <v>20</v>
      </c>
      <c r="N51" s="14">
        <f t="shared" si="5"/>
        <v>70.410101411897585</v>
      </c>
      <c r="O51" s="13">
        <v>20</v>
      </c>
      <c r="P51" s="13">
        <v>3</v>
      </c>
      <c r="Q51" s="13">
        <v>1</v>
      </c>
      <c r="R51" s="13">
        <v>0</v>
      </c>
      <c r="S51" s="13">
        <v>0</v>
      </c>
      <c r="T51" s="13">
        <v>5</v>
      </c>
      <c r="U51" s="15">
        <v>7.2035048987608326E-3</v>
      </c>
      <c r="V51" s="13">
        <v>0</v>
      </c>
      <c r="W51" s="15">
        <v>3.6647581677445602E-4</v>
      </c>
      <c r="X51" s="13">
        <v>0</v>
      </c>
      <c r="Y51" s="16">
        <v>0</v>
      </c>
      <c r="Z51" s="17">
        <v>0</v>
      </c>
      <c r="AA51" s="18">
        <f t="shared" si="1"/>
        <v>10506.193599063115</v>
      </c>
      <c r="AB51" s="14">
        <f t="shared" si="2"/>
        <v>164.16</v>
      </c>
      <c r="AC51" s="19" t="s">
        <v>52</v>
      </c>
    </row>
    <row r="52" spans="2:29" ht="21.75" x14ac:dyDescent="0.25">
      <c r="B52" s="9">
        <v>46</v>
      </c>
      <c r="C52" s="10" t="s">
        <v>77</v>
      </c>
      <c r="D52" s="93">
        <v>23963.324130000001</v>
      </c>
      <c r="E52" s="93">
        <v>1912.02413</v>
      </c>
      <c r="F52" s="93">
        <v>1908.8283799999999</v>
      </c>
      <c r="G52" s="93">
        <v>15111.986349999999</v>
      </c>
      <c r="H52" s="40">
        <f t="shared" si="3"/>
        <v>0.99832860372949372</v>
      </c>
      <c r="I52" s="39">
        <v>10437.91408</v>
      </c>
      <c r="J52" s="45">
        <f t="shared" si="4"/>
        <v>0.63062980194309126</v>
      </c>
      <c r="K52" s="1"/>
      <c r="L52" s="14">
        <f t="shared" si="0"/>
        <v>99.832860372949369</v>
      </c>
      <c r="M52" s="13">
        <v>20</v>
      </c>
      <c r="N52" s="46">
        <f t="shared" si="5"/>
        <v>63.062980194309127</v>
      </c>
      <c r="O52" s="47">
        <v>0</v>
      </c>
      <c r="P52" s="13">
        <v>1</v>
      </c>
      <c r="Q52" s="13">
        <v>1</v>
      </c>
      <c r="R52" s="13">
        <v>0</v>
      </c>
      <c r="S52" s="13">
        <v>0</v>
      </c>
      <c r="T52" s="13">
        <v>5</v>
      </c>
      <c r="U52" s="15">
        <v>7.512124722525145E-3</v>
      </c>
      <c r="V52" s="13">
        <v>0</v>
      </c>
      <c r="W52" s="15">
        <v>0</v>
      </c>
      <c r="X52" s="13">
        <v>0</v>
      </c>
      <c r="Y52" s="16">
        <v>0</v>
      </c>
      <c r="Z52" s="17">
        <v>0</v>
      </c>
      <c r="AA52" s="18">
        <f t="shared" si="1"/>
        <v>1938.0224586037295</v>
      </c>
      <c r="AB52" s="14">
        <f t="shared" si="2"/>
        <v>30.28</v>
      </c>
      <c r="AC52" s="19" t="s">
        <v>52</v>
      </c>
    </row>
    <row r="53" spans="2:29" ht="21.75" x14ac:dyDescent="0.25">
      <c r="B53" s="9">
        <v>47</v>
      </c>
      <c r="C53" s="21" t="s">
        <v>78</v>
      </c>
      <c r="D53" s="93">
        <v>152067.51944</v>
      </c>
      <c r="E53" s="93">
        <v>20821.01944</v>
      </c>
      <c r="F53" s="93">
        <v>20706.574639999999</v>
      </c>
      <c r="G53" s="93">
        <v>107227.48196999999</v>
      </c>
      <c r="H53" s="40">
        <f t="shared" si="3"/>
        <v>0.9945034007422261</v>
      </c>
      <c r="I53" s="39">
        <v>68534.928400000004</v>
      </c>
      <c r="J53" s="45">
        <f t="shared" si="4"/>
        <v>0.7051307364312458</v>
      </c>
      <c r="K53" s="1"/>
      <c r="L53" s="14">
        <f t="shared" si="0"/>
        <v>99.450340074222609</v>
      </c>
      <c r="M53" s="13">
        <v>20</v>
      </c>
      <c r="N53" s="14">
        <f t="shared" si="5"/>
        <v>70.513073643124585</v>
      </c>
      <c r="O53" s="13">
        <v>20</v>
      </c>
      <c r="P53" s="13">
        <v>3</v>
      </c>
      <c r="Q53" s="13">
        <v>2</v>
      </c>
      <c r="R53" s="13">
        <v>0</v>
      </c>
      <c r="S53" s="26">
        <v>1</v>
      </c>
      <c r="T53" s="26">
        <v>0</v>
      </c>
      <c r="U53" s="15">
        <v>1.0550698957687538E-2</v>
      </c>
      <c r="V53" s="13">
        <v>0</v>
      </c>
      <c r="W53" s="15">
        <v>1.4915250174353339E-6</v>
      </c>
      <c r="X53" s="13">
        <v>0</v>
      </c>
      <c r="Y53" s="16">
        <v>0</v>
      </c>
      <c r="Z53" s="17">
        <v>0</v>
      </c>
      <c r="AA53" s="18">
        <f t="shared" si="1"/>
        <v>20862.013943400743</v>
      </c>
      <c r="AB53" s="14">
        <f t="shared" si="2"/>
        <v>325.97000000000003</v>
      </c>
      <c r="AC53" s="19" t="s">
        <v>31</v>
      </c>
    </row>
    <row r="54" spans="2:29" ht="21.75" x14ac:dyDescent="0.25">
      <c r="B54" s="9">
        <v>48</v>
      </c>
      <c r="C54" s="10" t="s">
        <v>79</v>
      </c>
      <c r="D54" s="93">
        <v>85583.114000000001</v>
      </c>
      <c r="E54" s="93">
        <v>16977.099999999999</v>
      </c>
      <c r="F54" s="93">
        <v>16927.231469999999</v>
      </c>
      <c r="G54" s="93">
        <v>60584.871249999997</v>
      </c>
      <c r="H54" s="40">
        <f t="shared" si="3"/>
        <v>0.99706260020851623</v>
      </c>
      <c r="I54" s="39">
        <v>37543.771249999998</v>
      </c>
      <c r="J54" s="45">
        <f t="shared" si="4"/>
        <v>0.70790683370086294</v>
      </c>
      <c r="K54" s="1"/>
      <c r="L54" s="14">
        <f t="shared" si="0"/>
        <v>99.706260020851616</v>
      </c>
      <c r="M54" s="13">
        <v>20</v>
      </c>
      <c r="N54" s="14">
        <f t="shared" si="5"/>
        <v>70.790683370086299</v>
      </c>
      <c r="O54" s="13">
        <v>20</v>
      </c>
      <c r="P54" s="13">
        <v>0</v>
      </c>
      <c r="Q54" s="13">
        <v>0</v>
      </c>
      <c r="R54" s="13">
        <v>15</v>
      </c>
      <c r="S54" s="13">
        <v>0</v>
      </c>
      <c r="T54" s="13">
        <v>5</v>
      </c>
      <c r="U54" s="15">
        <v>1.1706664692880554E-2</v>
      </c>
      <c r="V54" s="13">
        <v>0</v>
      </c>
      <c r="W54" s="15">
        <v>3.4073365474269865E-3</v>
      </c>
      <c r="X54" s="13">
        <v>0</v>
      </c>
      <c r="Y54" s="16">
        <v>0</v>
      </c>
      <c r="Z54" s="17">
        <v>0</v>
      </c>
      <c r="AA54" s="18">
        <f t="shared" si="1"/>
        <v>17038.097062600205</v>
      </c>
      <c r="AB54" s="14">
        <f t="shared" si="2"/>
        <v>266.22000000000003</v>
      </c>
      <c r="AC54" s="19" t="s">
        <v>29</v>
      </c>
    </row>
    <row r="55" spans="2:29" ht="21.75" x14ac:dyDescent="0.25">
      <c r="B55" s="9">
        <v>49</v>
      </c>
      <c r="C55" s="10" t="s">
        <v>80</v>
      </c>
      <c r="D55" s="93">
        <v>82457.8</v>
      </c>
      <c r="E55" s="93">
        <v>15147.6</v>
      </c>
      <c r="F55" s="93">
        <v>14973.750749999999</v>
      </c>
      <c r="G55" s="93">
        <v>55919.40756</v>
      </c>
      <c r="H55" s="40">
        <f t="shared" si="3"/>
        <v>0.98852298383902393</v>
      </c>
      <c r="I55" s="39">
        <v>35439.822919999999</v>
      </c>
      <c r="J55" s="45">
        <f t="shared" si="4"/>
        <v>0.67815788876249428</v>
      </c>
      <c r="K55" s="1"/>
      <c r="L55" s="14">
        <f t="shared" si="0"/>
        <v>98.852298383902394</v>
      </c>
      <c r="M55" s="13">
        <v>20</v>
      </c>
      <c r="N55" s="14">
        <f t="shared" si="5"/>
        <v>67.815788876249428</v>
      </c>
      <c r="O55" s="13">
        <v>20</v>
      </c>
      <c r="P55" s="13">
        <v>1</v>
      </c>
      <c r="Q55" s="13">
        <v>0</v>
      </c>
      <c r="R55" s="13">
        <v>15</v>
      </c>
      <c r="S55" s="13">
        <v>0</v>
      </c>
      <c r="T55" s="13">
        <v>5</v>
      </c>
      <c r="U55" s="15">
        <v>2.8420757133572321E-2</v>
      </c>
      <c r="V55" s="13">
        <v>10</v>
      </c>
      <c r="W55" s="15">
        <v>3.9674849225916713E-5</v>
      </c>
      <c r="X55" s="13">
        <v>0</v>
      </c>
      <c r="Y55" s="16">
        <v>0</v>
      </c>
      <c r="Z55" s="17">
        <v>0</v>
      </c>
      <c r="AA55" s="18">
        <f t="shared" si="1"/>
        <v>15198.588522983839</v>
      </c>
      <c r="AB55" s="14">
        <f t="shared" si="2"/>
        <v>237.48</v>
      </c>
      <c r="AC55" s="19" t="s">
        <v>31</v>
      </c>
    </row>
    <row r="56" spans="2:29" ht="21.75" x14ac:dyDescent="0.25">
      <c r="B56" s="9">
        <v>50</v>
      </c>
      <c r="C56" s="27" t="s">
        <v>101</v>
      </c>
      <c r="D56" s="93">
        <v>22860.2</v>
      </c>
      <c r="E56" s="93">
        <v>6084.7</v>
      </c>
      <c r="F56" s="93">
        <v>6048.55152</v>
      </c>
      <c r="G56" s="93">
        <v>16287.22978</v>
      </c>
      <c r="H56" s="40">
        <f t="shared" si="3"/>
        <v>0.99405911877331665</v>
      </c>
      <c r="I56" s="39">
        <v>10103.37932</v>
      </c>
      <c r="J56" s="45">
        <f t="shared" si="4"/>
        <v>0.71247100987742884</v>
      </c>
      <c r="K56" s="1"/>
      <c r="L56" s="14">
        <f t="shared" si="0"/>
        <v>99.405911877331661</v>
      </c>
      <c r="M56" s="13">
        <v>20</v>
      </c>
      <c r="N56" s="14">
        <f t="shared" si="5"/>
        <v>71.247100987742883</v>
      </c>
      <c r="O56" s="13">
        <v>20</v>
      </c>
      <c r="P56" s="13">
        <v>1</v>
      </c>
      <c r="Q56" s="13">
        <v>0</v>
      </c>
      <c r="R56" s="13">
        <v>15</v>
      </c>
      <c r="S56" s="13">
        <v>0</v>
      </c>
      <c r="T56" s="13">
        <v>5</v>
      </c>
      <c r="U56" s="15">
        <v>1.0227594312098494E-2</v>
      </c>
      <c r="V56" s="13">
        <v>0</v>
      </c>
      <c r="W56" s="15">
        <v>8.4435815596458717E-3</v>
      </c>
      <c r="X56" s="13">
        <v>0</v>
      </c>
      <c r="Y56" s="16">
        <v>0</v>
      </c>
      <c r="Z56" s="17">
        <v>0</v>
      </c>
      <c r="AA56" s="18">
        <f t="shared" si="1"/>
        <v>6145.6940591187731</v>
      </c>
      <c r="AB56" s="14">
        <f t="shared" si="2"/>
        <v>96.03</v>
      </c>
      <c r="AC56" s="19" t="s">
        <v>29</v>
      </c>
    </row>
    <row r="57" spans="2:29" ht="21.75" x14ac:dyDescent="0.25">
      <c r="B57" s="9">
        <v>51</v>
      </c>
      <c r="C57" s="10" t="s">
        <v>82</v>
      </c>
      <c r="D57" s="93">
        <v>20298.284009999999</v>
      </c>
      <c r="E57" s="93">
        <v>2425.5420100000001</v>
      </c>
      <c r="F57" s="93">
        <v>2425.2771299999999</v>
      </c>
      <c r="G57" s="93">
        <v>15335.39704</v>
      </c>
      <c r="H57" s="40">
        <f t="shared" si="3"/>
        <v>0.99989079554223015</v>
      </c>
      <c r="I57" s="39">
        <v>10296.299999999999</v>
      </c>
      <c r="J57" s="45">
        <f t="shared" si="4"/>
        <v>0.75550214158226281</v>
      </c>
      <c r="K57" s="1"/>
      <c r="L57" s="14">
        <f t="shared" si="0"/>
        <v>99.989079554223011</v>
      </c>
      <c r="M57" s="13">
        <v>20</v>
      </c>
      <c r="N57" s="14">
        <f t="shared" si="5"/>
        <v>75.550214158226282</v>
      </c>
      <c r="O57" s="13">
        <v>20</v>
      </c>
      <c r="P57" s="13">
        <v>0</v>
      </c>
      <c r="Q57" s="13">
        <v>0</v>
      </c>
      <c r="R57" s="13">
        <v>15</v>
      </c>
      <c r="S57" s="13">
        <v>0</v>
      </c>
      <c r="T57" s="13">
        <v>5</v>
      </c>
      <c r="U57" s="15">
        <v>1.1009998246893778E-2</v>
      </c>
      <c r="V57" s="13">
        <v>0</v>
      </c>
      <c r="W57" s="15">
        <v>0</v>
      </c>
      <c r="X57" s="13">
        <v>0</v>
      </c>
      <c r="Y57" s="16">
        <v>0</v>
      </c>
      <c r="Z57" s="17">
        <v>0</v>
      </c>
      <c r="AA57" s="18">
        <f t="shared" si="1"/>
        <v>2486.5419007955425</v>
      </c>
      <c r="AB57" s="14">
        <f t="shared" si="2"/>
        <v>38.85</v>
      </c>
      <c r="AC57" s="19" t="s">
        <v>29</v>
      </c>
    </row>
    <row r="58" spans="2:29" ht="21.75" x14ac:dyDescent="0.25">
      <c r="B58" s="9">
        <v>52</v>
      </c>
      <c r="C58" s="10" t="s">
        <v>83</v>
      </c>
      <c r="D58" s="93">
        <v>30585.058249999998</v>
      </c>
      <c r="E58" s="93">
        <v>3598.5318400000001</v>
      </c>
      <c r="F58" s="93">
        <v>3593.53971</v>
      </c>
      <c r="G58" s="93">
        <v>22836.909889999999</v>
      </c>
      <c r="H58" s="40">
        <f t="shared" si="3"/>
        <v>0.99861273146328478</v>
      </c>
      <c r="I58" s="39">
        <v>15639.9</v>
      </c>
      <c r="J58" s="45">
        <f t="shared" si="4"/>
        <v>0.74666883755240188</v>
      </c>
      <c r="K58" s="1"/>
      <c r="L58" s="14">
        <f t="shared" si="0"/>
        <v>99.861273146328472</v>
      </c>
      <c r="M58" s="13">
        <v>20</v>
      </c>
      <c r="N58" s="14">
        <f t="shared" si="5"/>
        <v>74.666883755240192</v>
      </c>
      <c r="O58" s="13">
        <v>20</v>
      </c>
      <c r="P58" s="13">
        <v>0</v>
      </c>
      <c r="Q58" s="13">
        <v>0</v>
      </c>
      <c r="R58" s="13">
        <v>15</v>
      </c>
      <c r="S58" s="13">
        <v>0</v>
      </c>
      <c r="T58" s="13">
        <v>5</v>
      </c>
      <c r="U58" s="15">
        <v>1.8543464606226454E-2</v>
      </c>
      <c r="V58" s="13">
        <v>0</v>
      </c>
      <c r="W58" s="15">
        <v>0</v>
      </c>
      <c r="X58" s="13">
        <v>0</v>
      </c>
      <c r="Y58" s="16">
        <v>0</v>
      </c>
      <c r="Z58" s="17">
        <v>0</v>
      </c>
      <c r="AA58" s="18">
        <f t="shared" si="1"/>
        <v>3659.5304527314634</v>
      </c>
      <c r="AB58" s="14">
        <f t="shared" si="2"/>
        <v>57.18</v>
      </c>
      <c r="AC58" s="19" t="s">
        <v>29</v>
      </c>
    </row>
    <row r="59" spans="2:29" ht="21.75" x14ac:dyDescent="0.25">
      <c r="B59" s="9">
        <v>53</v>
      </c>
      <c r="C59" s="10" t="s">
        <v>84</v>
      </c>
      <c r="D59" s="93">
        <v>27816.3</v>
      </c>
      <c r="E59" s="93">
        <v>2879.7</v>
      </c>
      <c r="F59" s="93">
        <v>2874.60088</v>
      </c>
      <c r="G59" s="93">
        <v>18894.997950000001</v>
      </c>
      <c r="H59" s="40">
        <f t="shared" si="3"/>
        <v>0.99822928777303199</v>
      </c>
      <c r="I59" s="39">
        <v>12503.370360000001</v>
      </c>
      <c r="J59" s="45">
        <f t="shared" si="4"/>
        <v>0.679277903603283</v>
      </c>
      <c r="K59" s="1"/>
      <c r="L59" s="14">
        <f t="shared" si="0"/>
        <v>99.822928777303204</v>
      </c>
      <c r="M59" s="13">
        <v>20</v>
      </c>
      <c r="N59" s="14">
        <f t="shared" si="5"/>
        <v>67.927790360328302</v>
      </c>
      <c r="O59" s="13">
        <v>20</v>
      </c>
      <c r="P59" s="13">
        <v>0</v>
      </c>
      <c r="Q59" s="13">
        <v>0</v>
      </c>
      <c r="R59" s="13">
        <v>15</v>
      </c>
      <c r="S59" s="13">
        <v>0</v>
      </c>
      <c r="T59" s="13">
        <v>5</v>
      </c>
      <c r="U59" s="15">
        <v>5.4132519018056449E-2</v>
      </c>
      <c r="V59" s="13">
        <v>20</v>
      </c>
      <c r="W59" s="15">
        <v>1.9034035434662786E-3</v>
      </c>
      <c r="X59" s="13">
        <v>0</v>
      </c>
      <c r="Y59" s="16">
        <v>0</v>
      </c>
      <c r="Z59" s="17">
        <v>0</v>
      </c>
      <c r="AA59" s="18">
        <f t="shared" si="1"/>
        <v>2920.6982292877728</v>
      </c>
      <c r="AB59" s="14">
        <f t="shared" si="2"/>
        <v>45.64</v>
      </c>
      <c r="AC59" s="19" t="s">
        <v>31</v>
      </c>
    </row>
    <row r="60" spans="2:29" ht="21.75" x14ac:dyDescent="0.25">
      <c r="B60" s="9">
        <v>54</v>
      </c>
      <c r="C60" s="10" t="s">
        <v>85</v>
      </c>
      <c r="D60" s="93">
        <v>25627.35</v>
      </c>
      <c r="E60" s="93">
        <v>5629.65</v>
      </c>
      <c r="F60" s="93">
        <v>5627.7068799999997</v>
      </c>
      <c r="G60" s="93">
        <v>19136.611209999999</v>
      </c>
      <c r="H60" s="40">
        <f t="shared" si="3"/>
        <v>0.99965484177524355</v>
      </c>
      <c r="I60" s="39">
        <v>12585.31803</v>
      </c>
      <c r="J60" s="45">
        <f t="shared" si="4"/>
        <v>0.74672610355733227</v>
      </c>
      <c r="K60" s="1"/>
      <c r="L60" s="14">
        <f t="shared" si="0"/>
        <v>99.96548417752436</v>
      </c>
      <c r="M60" s="13">
        <v>20</v>
      </c>
      <c r="N60" s="14">
        <f t="shared" si="5"/>
        <v>74.672610355733227</v>
      </c>
      <c r="O60" s="13">
        <v>20</v>
      </c>
      <c r="P60" s="13">
        <v>1</v>
      </c>
      <c r="Q60" s="13">
        <v>0</v>
      </c>
      <c r="R60" s="13">
        <v>15</v>
      </c>
      <c r="S60" s="13">
        <v>0</v>
      </c>
      <c r="T60" s="13">
        <v>5</v>
      </c>
      <c r="U60" s="15">
        <v>9.2459435966224662E-3</v>
      </c>
      <c r="V60" s="13">
        <v>0</v>
      </c>
      <c r="W60" s="15">
        <v>3.0451179696349274E-4</v>
      </c>
      <c r="X60" s="13">
        <v>0</v>
      </c>
      <c r="Y60" s="16">
        <v>0</v>
      </c>
      <c r="Z60" s="17">
        <v>0</v>
      </c>
      <c r="AA60" s="18">
        <f t="shared" si="1"/>
        <v>5690.6496548417745</v>
      </c>
      <c r="AB60" s="14">
        <f t="shared" si="2"/>
        <v>88.92</v>
      </c>
      <c r="AC60" s="19" t="s">
        <v>29</v>
      </c>
    </row>
    <row r="61" spans="2:29" ht="53.25" x14ac:dyDescent="0.25">
      <c r="B61" s="9">
        <v>55</v>
      </c>
      <c r="C61" s="10" t="s">
        <v>86</v>
      </c>
      <c r="D61" s="93">
        <v>84666.516159999999</v>
      </c>
      <c r="E61" s="93">
        <v>9111.9161600000007</v>
      </c>
      <c r="F61" s="93">
        <v>8989.6479199999994</v>
      </c>
      <c r="G61" s="93">
        <v>58479.693059999998</v>
      </c>
      <c r="H61" s="40">
        <f t="shared" si="3"/>
        <v>0.9865815007674521</v>
      </c>
      <c r="I61" s="39">
        <v>39136.022729999997</v>
      </c>
      <c r="J61" s="45">
        <f t="shared" si="4"/>
        <v>0.69070626396729251</v>
      </c>
      <c r="L61" s="14">
        <f t="shared" si="0"/>
        <v>98.658150076745216</v>
      </c>
      <c r="M61" s="13">
        <v>20</v>
      </c>
      <c r="N61" s="14">
        <f t="shared" si="5"/>
        <v>69.070626396729253</v>
      </c>
      <c r="O61" s="13">
        <v>20</v>
      </c>
      <c r="P61" s="13">
        <v>0</v>
      </c>
      <c r="Q61" s="13">
        <v>0</v>
      </c>
      <c r="R61" s="13">
        <v>15</v>
      </c>
      <c r="S61" s="13">
        <v>0</v>
      </c>
      <c r="T61" s="13">
        <v>5</v>
      </c>
      <c r="U61" s="15">
        <v>3.1037360902482214E-2</v>
      </c>
      <c r="V61" s="13">
        <v>10</v>
      </c>
      <c r="W61" s="15">
        <v>2.5920340734331762E-3</v>
      </c>
      <c r="X61" s="13">
        <v>0</v>
      </c>
      <c r="Y61" s="16">
        <v>0</v>
      </c>
      <c r="Z61" s="17">
        <v>0</v>
      </c>
      <c r="AA61" s="18">
        <f t="shared" ref="AA61" si="6">E61+H61+K61+M61+O61+R61+T61-V61-X61-Z61</f>
        <v>9162.9027415007677</v>
      </c>
      <c r="AB61" s="14">
        <f t="shared" ref="AB61" si="7">ROUND(AA61/64,2)</f>
        <v>143.16999999999999</v>
      </c>
      <c r="AC61" s="19" t="s">
        <v>31</v>
      </c>
    </row>
    <row r="62" spans="2:29" ht="21.75" x14ac:dyDescent="0.25">
      <c r="B62" s="9">
        <v>56</v>
      </c>
      <c r="C62" s="10" t="s">
        <v>87</v>
      </c>
      <c r="D62" s="93">
        <v>27705.514220000001</v>
      </c>
      <c r="E62" s="93">
        <v>2447.2166200000001</v>
      </c>
      <c r="F62" s="93">
        <v>2444.3009999999999</v>
      </c>
      <c r="G62" s="93">
        <v>19163.996370000001</v>
      </c>
      <c r="H62" s="40">
        <f t="shared" si="3"/>
        <v>0.99880859749963602</v>
      </c>
      <c r="I62" s="39">
        <v>12230.67513</v>
      </c>
      <c r="J62" s="45">
        <f t="shared" si="4"/>
        <v>0.6917033272808174</v>
      </c>
      <c r="K62" s="1"/>
      <c r="L62" s="14">
        <f t="shared" si="0"/>
        <v>99.880859749963605</v>
      </c>
      <c r="M62" s="13">
        <v>20</v>
      </c>
      <c r="N62" s="14">
        <f t="shared" si="5"/>
        <v>69.170332728081746</v>
      </c>
      <c r="O62" s="13">
        <v>20</v>
      </c>
      <c r="P62" s="13">
        <v>0</v>
      </c>
      <c r="Q62" s="13">
        <v>0</v>
      </c>
      <c r="R62" s="13">
        <v>15</v>
      </c>
      <c r="S62" s="13">
        <v>0</v>
      </c>
      <c r="T62" s="13">
        <v>5</v>
      </c>
      <c r="U62" s="15">
        <v>4.9633416450070959E-3</v>
      </c>
      <c r="V62" s="13">
        <v>0</v>
      </c>
      <c r="W62" s="15">
        <v>-1.3583589275963006E-7</v>
      </c>
      <c r="X62" s="13">
        <v>0</v>
      </c>
      <c r="Y62" s="16">
        <v>0</v>
      </c>
      <c r="Z62" s="17">
        <v>0</v>
      </c>
      <c r="AA62" s="18">
        <f t="shared" si="1"/>
        <v>2508.2154285974998</v>
      </c>
      <c r="AB62" s="14">
        <f t="shared" si="2"/>
        <v>39.19</v>
      </c>
      <c r="AC62" s="19" t="s">
        <v>29</v>
      </c>
    </row>
    <row r="63" spans="2:29" ht="21.75" x14ac:dyDescent="0.25">
      <c r="B63" s="9">
        <v>57</v>
      </c>
      <c r="C63" s="21" t="s">
        <v>88</v>
      </c>
      <c r="D63" s="93">
        <v>20346.7</v>
      </c>
      <c r="E63" s="93">
        <v>2208.5</v>
      </c>
      <c r="F63" s="93">
        <v>2207.7599</v>
      </c>
      <c r="G63" s="93">
        <v>15351.08742</v>
      </c>
      <c r="H63" s="40">
        <f t="shared" si="3"/>
        <v>0.99966488566900613</v>
      </c>
      <c r="I63" s="39">
        <v>10495.6</v>
      </c>
      <c r="J63" s="45">
        <f t="shared" si="4"/>
        <v>0.7544755375564588</v>
      </c>
      <c r="K63" s="1"/>
      <c r="L63" s="14">
        <f t="shared" si="0"/>
        <v>99.966488566900608</v>
      </c>
      <c r="M63" s="13">
        <v>20</v>
      </c>
      <c r="N63" s="14">
        <f t="shared" si="5"/>
        <v>75.447553755645885</v>
      </c>
      <c r="O63" s="13">
        <v>20</v>
      </c>
      <c r="P63" s="13">
        <v>1</v>
      </c>
      <c r="Q63" s="13">
        <v>0</v>
      </c>
      <c r="R63" s="13">
        <v>15</v>
      </c>
      <c r="S63" s="13">
        <v>0</v>
      </c>
      <c r="T63" s="13">
        <v>5</v>
      </c>
      <c r="U63" s="15">
        <v>2.4636791042546343E-2</v>
      </c>
      <c r="V63" s="13">
        <v>10</v>
      </c>
      <c r="W63" s="15">
        <v>4.5255249063538387E-2</v>
      </c>
      <c r="X63" s="13">
        <v>10</v>
      </c>
      <c r="Y63" s="16">
        <v>0</v>
      </c>
      <c r="Z63" s="17">
        <v>0</v>
      </c>
      <c r="AA63" s="18">
        <f t="shared" si="1"/>
        <v>2249.4996648856691</v>
      </c>
      <c r="AB63" s="14">
        <f t="shared" si="2"/>
        <v>35.15</v>
      </c>
      <c r="AC63" s="19" t="s">
        <v>31</v>
      </c>
    </row>
    <row r="64" spans="2:29" ht="21.75" x14ac:dyDescent="0.25">
      <c r="B64" s="9">
        <v>58</v>
      </c>
      <c r="C64" s="10" t="s">
        <v>89</v>
      </c>
      <c r="D64" s="93">
        <v>111651.2</v>
      </c>
      <c r="E64" s="93">
        <v>24794.7</v>
      </c>
      <c r="F64" s="93">
        <v>24794.7</v>
      </c>
      <c r="G64" s="93">
        <v>76467</v>
      </c>
      <c r="H64" s="40">
        <f t="shared" si="3"/>
        <v>1</v>
      </c>
      <c r="I64" s="39">
        <v>50330.400000000001</v>
      </c>
      <c r="J64" s="45">
        <f t="shared" si="4"/>
        <v>0.68487396463271333</v>
      </c>
      <c r="K64" s="1"/>
      <c r="L64" s="14">
        <f t="shared" si="0"/>
        <v>100</v>
      </c>
      <c r="M64" s="13">
        <v>20</v>
      </c>
      <c r="N64" s="14">
        <f t="shared" si="5"/>
        <v>68.487396463271338</v>
      </c>
      <c r="O64" s="13">
        <v>20</v>
      </c>
      <c r="P64" s="13">
        <v>0</v>
      </c>
      <c r="Q64" s="13">
        <v>0</v>
      </c>
      <c r="R64" s="13">
        <v>15</v>
      </c>
      <c r="S64" s="13">
        <v>0</v>
      </c>
      <c r="T64" s="13">
        <v>5</v>
      </c>
      <c r="U64" s="15">
        <v>9.3687890352285395E-3</v>
      </c>
      <c r="V64" s="13">
        <v>0</v>
      </c>
      <c r="W64" s="15">
        <v>-8.5246957552527065E-18</v>
      </c>
      <c r="X64" s="13">
        <v>0</v>
      </c>
      <c r="Y64" s="16">
        <v>0</v>
      </c>
      <c r="Z64" s="17">
        <v>0</v>
      </c>
      <c r="AA64" s="18">
        <f t="shared" si="1"/>
        <v>24855.7</v>
      </c>
      <c r="AB64" s="14">
        <f t="shared" si="2"/>
        <v>388.37</v>
      </c>
      <c r="AC64" s="19" t="s">
        <v>29</v>
      </c>
    </row>
    <row r="65" spans="2:29" ht="42.75" x14ac:dyDescent="0.25">
      <c r="B65" s="9">
        <v>59</v>
      </c>
      <c r="C65" s="10" t="s">
        <v>90</v>
      </c>
      <c r="D65" s="93">
        <v>99611</v>
      </c>
      <c r="E65" s="93">
        <v>18519</v>
      </c>
      <c r="F65" s="93">
        <v>18455.20635</v>
      </c>
      <c r="G65" s="93">
        <v>71579.867660000004</v>
      </c>
      <c r="H65" s="40">
        <f t="shared" si="3"/>
        <v>0.99655523246395594</v>
      </c>
      <c r="I65" s="39">
        <v>46636.195079999998</v>
      </c>
      <c r="J65" s="45">
        <f t="shared" si="4"/>
        <v>0.71859400728835177</v>
      </c>
      <c r="K65" s="1"/>
      <c r="L65" s="14">
        <f t="shared" si="0"/>
        <v>99.655523246395589</v>
      </c>
      <c r="M65" s="13">
        <v>20</v>
      </c>
      <c r="N65" s="14">
        <f t="shared" si="5"/>
        <v>71.859400728835183</v>
      </c>
      <c r="O65" s="13">
        <v>20</v>
      </c>
      <c r="P65" s="13">
        <v>0</v>
      </c>
      <c r="Q65" s="13">
        <v>0</v>
      </c>
      <c r="R65" s="13">
        <v>15</v>
      </c>
      <c r="S65" s="13">
        <v>0</v>
      </c>
      <c r="T65" s="13">
        <v>5</v>
      </c>
      <c r="U65" s="15">
        <v>1.7945684075131311E-2</v>
      </c>
      <c r="V65" s="13">
        <v>0</v>
      </c>
      <c r="W65" s="15">
        <v>1.5280761126960105E-4</v>
      </c>
      <c r="X65" s="13">
        <v>0</v>
      </c>
      <c r="Y65" s="16">
        <v>0</v>
      </c>
      <c r="Z65" s="17">
        <v>0</v>
      </c>
      <c r="AA65" s="18">
        <f t="shared" si="1"/>
        <v>18579.996555232465</v>
      </c>
      <c r="AB65" s="14">
        <f t="shared" si="2"/>
        <v>290.31</v>
      </c>
      <c r="AC65" s="19" t="s">
        <v>29</v>
      </c>
    </row>
    <row r="66" spans="2:29" ht="21.75" x14ac:dyDescent="0.25">
      <c r="B66" s="9">
        <v>60</v>
      </c>
      <c r="C66" s="10" t="s">
        <v>91</v>
      </c>
      <c r="D66" s="93">
        <v>237373.30144000001</v>
      </c>
      <c r="E66" s="93">
        <v>25898.98</v>
      </c>
      <c r="F66" s="93">
        <v>25861.693009999999</v>
      </c>
      <c r="G66" s="93">
        <v>169517.09099999999</v>
      </c>
      <c r="H66" s="40">
        <f t="shared" si="3"/>
        <v>0.99856029117749034</v>
      </c>
      <c r="I66" s="39">
        <v>111388.64118999999</v>
      </c>
      <c r="J66" s="45">
        <f t="shared" si="4"/>
        <v>0.71413714167365283</v>
      </c>
      <c r="K66" s="1"/>
      <c r="L66" s="14">
        <f t="shared" si="0"/>
        <v>99.856029117749031</v>
      </c>
      <c r="M66" s="13">
        <v>20</v>
      </c>
      <c r="N66" s="14">
        <f t="shared" si="5"/>
        <v>71.413714167365285</v>
      </c>
      <c r="O66" s="13">
        <v>20</v>
      </c>
      <c r="P66" s="13">
        <v>2</v>
      </c>
      <c r="Q66" s="13">
        <v>1</v>
      </c>
      <c r="R66" s="13">
        <v>0</v>
      </c>
      <c r="S66" s="13">
        <v>0</v>
      </c>
      <c r="T66" s="13">
        <v>5</v>
      </c>
      <c r="U66" s="15">
        <v>5.07484047998518E-2</v>
      </c>
      <c r="V66" s="13">
        <v>20</v>
      </c>
      <c r="W66" s="15">
        <v>-8.4299160963586576E-5</v>
      </c>
      <c r="X66" s="13">
        <v>0</v>
      </c>
      <c r="Y66" s="16">
        <v>0</v>
      </c>
      <c r="Z66" s="17">
        <v>0</v>
      </c>
      <c r="AA66" s="18">
        <f t="shared" si="1"/>
        <v>25924.978560291176</v>
      </c>
      <c r="AB66" s="14">
        <f t="shared" si="2"/>
        <v>405.08</v>
      </c>
      <c r="AC66" s="19" t="s">
        <v>52</v>
      </c>
    </row>
    <row r="67" spans="2:29" ht="21.75" x14ac:dyDescent="0.25">
      <c r="B67" s="9">
        <v>61</v>
      </c>
      <c r="C67" s="10" t="s">
        <v>92</v>
      </c>
      <c r="D67" s="93">
        <v>58199.6</v>
      </c>
      <c r="E67" s="93">
        <v>14964.6</v>
      </c>
      <c r="F67" s="93">
        <v>14657.32949</v>
      </c>
      <c r="G67" s="93">
        <v>40784.804980000001</v>
      </c>
      <c r="H67" s="40">
        <f t="shared" si="3"/>
        <v>0.97946684107827808</v>
      </c>
      <c r="I67" s="39">
        <v>26622.277269999999</v>
      </c>
      <c r="J67" s="45">
        <f t="shared" si="4"/>
        <v>0.70077466133787869</v>
      </c>
      <c r="K67" s="1"/>
      <c r="L67" s="14">
        <f t="shared" si="0"/>
        <v>97.946684107827807</v>
      </c>
      <c r="M67" s="13">
        <v>20</v>
      </c>
      <c r="N67" s="14">
        <f t="shared" si="5"/>
        <v>70.077466133787865</v>
      </c>
      <c r="O67" s="13">
        <v>20</v>
      </c>
      <c r="P67" s="13">
        <v>0</v>
      </c>
      <c r="Q67" s="13">
        <v>0</v>
      </c>
      <c r="R67" s="13">
        <v>15</v>
      </c>
      <c r="S67" s="13">
        <v>0</v>
      </c>
      <c r="T67" s="13">
        <v>5</v>
      </c>
      <c r="U67" s="15">
        <v>1.4274097143653667E-3</v>
      </c>
      <c r="V67" s="13">
        <v>0</v>
      </c>
      <c r="W67" s="15">
        <v>0</v>
      </c>
      <c r="X67" s="13">
        <v>0</v>
      </c>
      <c r="Y67" s="16">
        <v>0</v>
      </c>
      <c r="Z67" s="17">
        <v>0</v>
      </c>
      <c r="AA67" s="18">
        <f t="shared" si="1"/>
        <v>15025.579466841078</v>
      </c>
      <c r="AB67" s="14">
        <f t="shared" si="2"/>
        <v>234.77</v>
      </c>
      <c r="AC67" s="19" t="s">
        <v>29</v>
      </c>
    </row>
    <row r="68" spans="2:29" ht="21.75" x14ac:dyDescent="0.25">
      <c r="B68" s="9">
        <v>62</v>
      </c>
      <c r="C68" s="10" t="s">
        <v>93</v>
      </c>
      <c r="D68" s="93">
        <v>15491.5</v>
      </c>
      <c r="E68" s="93">
        <v>1583.1</v>
      </c>
      <c r="F68" s="93">
        <v>1583</v>
      </c>
      <c r="G68" s="93">
        <v>11188.06777</v>
      </c>
      <c r="H68" s="40">
        <f t="shared" si="3"/>
        <v>0.99993683279641221</v>
      </c>
      <c r="I68" s="39">
        <v>7371.6</v>
      </c>
      <c r="J68" s="45">
        <f t="shared" si="4"/>
        <v>0.72220687280121354</v>
      </c>
      <c r="K68" s="1"/>
      <c r="L68" s="14">
        <f t="shared" si="0"/>
        <v>99.993683279641218</v>
      </c>
      <c r="M68" s="13">
        <v>20</v>
      </c>
      <c r="N68" s="14">
        <f t="shared" si="5"/>
        <v>72.220687280121354</v>
      </c>
      <c r="O68" s="13">
        <v>20</v>
      </c>
      <c r="P68" s="13">
        <v>0</v>
      </c>
      <c r="Q68" s="13">
        <v>0</v>
      </c>
      <c r="R68" s="13">
        <v>15</v>
      </c>
      <c r="S68" s="13">
        <v>0</v>
      </c>
      <c r="T68" s="13">
        <v>5</v>
      </c>
      <c r="U68" s="15">
        <v>0</v>
      </c>
      <c r="V68" s="13">
        <v>0</v>
      </c>
      <c r="W68" s="15">
        <v>0</v>
      </c>
      <c r="X68" s="13">
        <v>0</v>
      </c>
      <c r="Y68" s="16">
        <v>0</v>
      </c>
      <c r="Z68" s="17">
        <v>0</v>
      </c>
      <c r="AA68" s="18">
        <f t="shared" si="1"/>
        <v>1644.0999368327964</v>
      </c>
      <c r="AB68" s="14">
        <f t="shared" si="2"/>
        <v>25.69</v>
      </c>
      <c r="AC68" s="19" t="s">
        <v>29</v>
      </c>
    </row>
    <row r="69" spans="2:29" ht="21.75" x14ac:dyDescent="0.25">
      <c r="B69" s="9">
        <v>63</v>
      </c>
      <c r="C69" s="10" t="s">
        <v>94</v>
      </c>
      <c r="D69" s="93">
        <v>241297.65</v>
      </c>
      <c r="E69" s="93">
        <v>95568.25</v>
      </c>
      <c r="F69" s="93">
        <v>73940.306809999995</v>
      </c>
      <c r="G69" s="93">
        <v>132329.81791000001</v>
      </c>
      <c r="H69" s="40">
        <f t="shared" si="3"/>
        <v>0.77369112451049371</v>
      </c>
      <c r="I69" s="39">
        <v>53303.660580000003</v>
      </c>
      <c r="J69" s="45">
        <f t="shared" si="4"/>
        <v>0.54840906204432582</v>
      </c>
      <c r="K69" s="1"/>
      <c r="L69" s="46">
        <f t="shared" si="0"/>
        <v>77.369112451049375</v>
      </c>
      <c r="M69" s="47">
        <v>-5</v>
      </c>
      <c r="N69" s="46">
        <f t="shared" si="5"/>
        <v>54.840906204432585</v>
      </c>
      <c r="O69" s="47">
        <v>0</v>
      </c>
      <c r="P69" s="13">
        <v>5</v>
      </c>
      <c r="Q69" s="13">
        <v>1</v>
      </c>
      <c r="R69" s="13">
        <v>0</v>
      </c>
      <c r="S69" s="13">
        <v>0</v>
      </c>
      <c r="T69" s="13">
        <v>5</v>
      </c>
      <c r="U69" s="15">
        <v>1.4099793406528897E-2</v>
      </c>
      <c r="V69" s="13">
        <v>0</v>
      </c>
      <c r="W69" s="15">
        <v>7.6216612007949649E-3</v>
      </c>
      <c r="X69" s="13">
        <v>0</v>
      </c>
      <c r="Y69" s="16">
        <v>0</v>
      </c>
      <c r="Z69" s="17">
        <v>0</v>
      </c>
      <c r="AA69" s="18">
        <f t="shared" si="1"/>
        <v>95569.023691124516</v>
      </c>
      <c r="AB69" s="14">
        <f t="shared" si="2"/>
        <v>1493.27</v>
      </c>
      <c r="AC69" s="19" t="s">
        <v>31</v>
      </c>
    </row>
    <row r="70" spans="2:29" ht="21.75" x14ac:dyDescent="0.25">
      <c r="B70" s="9">
        <v>64</v>
      </c>
      <c r="C70" s="10" t="s">
        <v>95</v>
      </c>
      <c r="D70" s="93">
        <v>24722.993640000001</v>
      </c>
      <c r="E70" s="93">
        <v>2389.5500000000002</v>
      </c>
      <c r="F70" s="93">
        <v>2322.0294699999999</v>
      </c>
      <c r="G70" s="93">
        <v>16697.559219999999</v>
      </c>
      <c r="H70" s="40">
        <f t="shared" si="3"/>
        <v>0.97174341193948643</v>
      </c>
      <c r="I70" s="39">
        <v>10672.879510000001</v>
      </c>
      <c r="J70" s="45">
        <f t="shared" si="4"/>
        <v>0.67538581545337484</v>
      </c>
      <c r="K70" s="1"/>
      <c r="L70" s="14">
        <f t="shared" si="0"/>
        <v>97.174341193948649</v>
      </c>
      <c r="M70" s="13">
        <v>20</v>
      </c>
      <c r="N70" s="14">
        <f t="shared" si="5"/>
        <v>67.538581545337479</v>
      </c>
      <c r="O70" s="13">
        <v>20</v>
      </c>
      <c r="P70" s="13">
        <v>1</v>
      </c>
      <c r="Q70" s="13">
        <v>0</v>
      </c>
      <c r="R70" s="13">
        <v>15</v>
      </c>
      <c r="S70" s="13">
        <v>0</v>
      </c>
      <c r="T70" s="13">
        <v>5</v>
      </c>
      <c r="U70" s="15">
        <v>0</v>
      </c>
      <c r="V70" s="13">
        <v>0</v>
      </c>
      <c r="W70" s="15">
        <v>1.2820435270327413E-3</v>
      </c>
      <c r="X70" s="13">
        <v>0</v>
      </c>
      <c r="Y70" s="16">
        <v>0</v>
      </c>
      <c r="Z70" s="17">
        <v>0</v>
      </c>
      <c r="AA70" s="18">
        <f t="shared" si="1"/>
        <v>2450.5217434119395</v>
      </c>
      <c r="AB70" s="14">
        <f t="shared" si="2"/>
        <v>38.29</v>
      </c>
      <c r="AC70" s="19" t="s">
        <v>31</v>
      </c>
    </row>
  </sheetData>
  <autoFilter ref="C6:AA70"/>
  <mergeCells count="15">
    <mergeCell ref="B3:B5"/>
    <mergeCell ref="C3:C5"/>
    <mergeCell ref="D3:AA3"/>
    <mergeCell ref="AB3:AB5"/>
    <mergeCell ref="AC3:AC5"/>
    <mergeCell ref="D4:E4"/>
    <mergeCell ref="F4:H4"/>
    <mergeCell ref="I4:K4"/>
    <mergeCell ref="L4:M4"/>
    <mergeCell ref="N4:O4"/>
    <mergeCell ref="P4:R4"/>
    <mergeCell ref="S4:T4"/>
    <mergeCell ref="U4:V4"/>
    <mergeCell ref="W4:X4"/>
    <mergeCell ref="Y4:Z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113" t="s">
        <v>5</v>
      </c>
      <c r="C3" s="113" t="s">
        <v>6</v>
      </c>
      <c r="D3" s="128" t="s">
        <v>7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30"/>
      <c r="Z3" s="116" t="s">
        <v>8</v>
      </c>
      <c r="AA3" s="119" t="s">
        <v>9</v>
      </c>
    </row>
    <row r="4" spans="2:27" ht="51" x14ac:dyDescent="0.25">
      <c r="B4" s="114"/>
      <c r="C4" s="114"/>
      <c r="D4" s="122" t="s">
        <v>10</v>
      </c>
      <c r="E4" s="122"/>
      <c r="F4" s="123" t="s">
        <v>11</v>
      </c>
      <c r="G4" s="123"/>
      <c r="H4" s="123" t="s">
        <v>12</v>
      </c>
      <c r="I4" s="123"/>
      <c r="J4" s="123" t="s">
        <v>13</v>
      </c>
      <c r="K4" s="123"/>
      <c r="L4" s="123" t="s">
        <v>14</v>
      </c>
      <c r="M4" s="123"/>
      <c r="N4" s="124" t="s">
        <v>15</v>
      </c>
      <c r="O4" s="125"/>
      <c r="P4" s="126"/>
      <c r="Q4" s="123" t="s">
        <v>16</v>
      </c>
      <c r="R4" s="127"/>
      <c r="S4" s="124" t="s">
        <v>17</v>
      </c>
      <c r="T4" s="126"/>
      <c r="U4" s="124" t="s">
        <v>18</v>
      </c>
      <c r="V4" s="126"/>
      <c r="W4" s="124" t="s">
        <v>19</v>
      </c>
      <c r="X4" s="126"/>
      <c r="Y4" s="3" t="s">
        <v>20</v>
      </c>
      <c r="Z4" s="117"/>
      <c r="AA4" s="120"/>
    </row>
    <row r="5" spans="2:27" ht="89.25" x14ac:dyDescent="0.25">
      <c r="B5" s="115"/>
      <c r="C5" s="115"/>
      <c r="D5" s="4" t="s">
        <v>21</v>
      </c>
      <c r="E5" s="4" t="s">
        <v>22</v>
      </c>
      <c r="F5" s="5" t="s">
        <v>23</v>
      </c>
      <c r="G5" s="5" t="s">
        <v>22</v>
      </c>
      <c r="H5" s="6" t="s">
        <v>24</v>
      </c>
      <c r="I5" s="6" t="s">
        <v>22</v>
      </c>
      <c r="J5" s="5" t="s">
        <v>23</v>
      </c>
      <c r="K5" s="5" t="s">
        <v>22</v>
      </c>
      <c r="L5" s="7" t="s">
        <v>23</v>
      </c>
      <c r="M5" s="7" t="s">
        <v>22</v>
      </c>
      <c r="N5" s="5" t="s">
        <v>25</v>
      </c>
      <c r="O5" s="5" t="s">
        <v>26</v>
      </c>
      <c r="P5" s="7" t="s">
        <v>27</v>
      </c>
      <c r="Q5" s="7" t="s">
        <v>24</v>
      </c>
      <c r="R5" s="7" t="s">
        <v>22</v>
      </c>
      <c r="S5" s="7"/>
      <c r="T5" s="7" t="s">
        <v>22</v>
      </c>
      <c r="U5" s="7"/>
      <c r="V5" s="7" t="s">
        <v>22</v>
      </c>
      <c r="W5" s="7" t="s">
        <v>24</v>
      </c>
      <c r="X5" s="7" t="s">
        <v>22</v>
      </c>
      <c r="Y5" s="8" t="s">
        <v>24</v>
      </c>
      <c r="Z5" s="118"/>
      <c r="AA5" s="121"/>
    </row>
    <row r="6" spans="2:27" x14ac:dyDescent="0.25"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</row>
    <row r="7" spans="2:27" ht="21.75" x14ac:dyDescent="0.25">
      <c r="B7" s="9">
        <v>1</v>
      </c>
      <c r="C7" s="10" t="s">
        <v>28</v>
      </c>
      <c r="D7" s="11">
        <v>0</v>
      </c>
      <c r="E7" s="12">
        <v>15</v>
      </c>
      <c r="F7" s="11">
        <v>0</v>
      </c>
      <c r="G7" s="12">
        <v>15</v>
      </c>
      <c r="H7" s="13">
        <v>0</v>
      </c>
      <c r="I7" s="13">
        <v>15</v>
      </c>
      <c r="J7" s="14">
        <v>97.236845565332231</v>
      </c>
      <c r="K7" s="13">
        <v>20</v>
      </c>
      <c r="L7" s="14">
        <v>68.569999999999993</v>
      </c>
      <c r="M7" s="13">
        <v>20</v>
      </c>
      <c r="N7" s="13">
        <v>1</v>
      </c>
      <c r="O7" s="13">
        <v>0</v>
      </c>
      <c r="P7" s="13">
        <v>15</v>
      </c>
      <c r="Q7" s="13">
        <v>0</v>
      </c>
      <c r="R7" s="13">
        <v>5</v>
      </c>
      <c r="S7" s="15">
        <v>1.1053054458223271E-2</v>
      </c>
      <c r="T7" s="13">
        <v>0</v>
      </c>
      <c r="U7" s="15">
        <v>4.060724244194118E-3</v>
      </c>
      <c r="V7" s="13">
        <v>0</v>
      </c>
      <c r="W7" s="16">
        <v>0</v>
      </c>
      <c r="X7" s="17">
        <v>0</v>
      </c>
      <c r="Y7" s="18">
        <f t="shared" ref="Y7:Y70" si="0">E7+G7+I7+K7+M7+P7+R7-T7-V7-X7</f>
        <v>105</v>
      </c>
      <c r="Z7" s="14">
        <f t="shared" ref="Z7:Z70" si="1">ROUND(Y7/64,2)</f>
        <v>1.64</v>
      </c>
      <c r="AA7" s="19" t="s">
        <v>29</v>
      </c>
    </row>
    <row r="8" spans="2:27" ht="21.75" x14ac:dyDescent="0.25">
      <c r="B8" s="9">
        <v>2</v>
      </c>
      <c r="C8" s="10" t="s">
        <v>30</v>
      </c>
      <c r="D8" s="11">
        <v>0</v>
      </c>
      <c r="E8" s="12">
        <v>15</v>
      </c>
      <c r="F8" s="11">
        <v>0</v>
      </c>
      <c r="G8" s="12">
        <v>15</v>
      </c>
      <c r="H8" s="13">
        <v>0</v>
      </c>
      <c r="I8" s="13">
        <v>15</v>
      </c>
      <c r="J8" s="14">
        <v>99.16</v>
      </c>
      <c r="K8" s="13">
        <v>20</v>
      </c>
      <c r="L8" s="14">
        <v>67.28</v>
      </c>
      <c r="M8" s="13">
        <v>20</v>
      </c>
      <c r="N8" s="13">
        <v>2</v>
      </c>
      <c r="O8" s="13">
        <v>0</v>
      </c>
      <c r="P8" s="13">
        <v>5</v>
      </c>
      <c r="Q8" s="13">
        <v>0</v>
      </c>
      <c r="R8" s="13">
        <v>5</v>
      </c>
      <c r="S8" s="15">
        <v>1.6457186140279027E-2</v>
      </c>
      <c r="T8" s="13">
        <v>0</v>
      </c>
      <c r="U8" s="15">
        <v>-4.9777954820970133E-18</v>
      </c>
      <c r="V8" s="13">
        <v>0</v>
      </c>
      <c r="W8" s="16">
        <v>0</v>
      </c>
      <c r="X8" s="17">
        <v>0</v>
      </c>
      <c r="Y8" s="18">
        <f t="shared" si="0"/>
        <v>95</v>
      </c>
      <c r="Z8" s="14">
        <f t="shared" si="1"/>
        <v>1.48</v>
      </c>
      <c r="AA8" s="19" t="s">
        <v>31</v>
      </c>
    </row>
    <row r="9" spans="2:27" ht="32.25" x14ac:dyDescent="0.25">
      <c r="B9" s="9">
        <v>3</v>
      </c>
      <c r="C9" s="10" t="s">
        <v>32</v>
      </c>
      <c r="D9" s="11">
        <v>0</v>
      </c>
      <c r="E9" s="12">
        <v>15</v>
      </c>
      <c r="F9" s="11">
        <v>0</v>
      </c>
      <c r="G9" s="12">
        <v>15</v>
      </c>
      <c r="H9" s="13">
        <v>0</v>
      </c>
      <c r="I9" s="13">
        <v>15</v>
      </c>
      <c r="J9" s="14">
        <v>99.999960040363263</v>
      </c>
      <c r="K9" s="13">
        <v>20</v>
      </c>
      <c r="L9" s="14">
        <v>68.44</v>
      </c>
      <c r="M9" s="13">
        <v>20</v>
      </c>
      <c r="N9" s="13">
        <v>3</v>
      </c>
      <c r="O9" s="13">
        <v>0</v>
      </c>
      <c r="P9" s="13">
        <v>0</v>
      </c>
      <c r="Q9" s="13">
        <v>0</v>
      </c>
      <c r="R9" s="13">
        <v>5</v>
      </c>
      <c r="S9" s="15">
        <v>9.2598329349328663E-3</v>
      </c>
      <c r="T9" s="13">
        <v>0</v>
      </c>
      <c r="U9" s="15">
        <v>4.7478427285399017E-4</v>
      </c>
      <c r="V9" s="13">
        <v>0</v>
      </c>
      <c r="W9" s="16">
        <v>0</v>
      </c>
      <c r="X9" s="17">
        <v>0</v>
      </c>
      <c r="Y9" s="18">
        <f t="shared" si="0"/>
        <v>90</v>
      </c>
      <c r="Z9" s="14">
        <f t="shared" si="1"/>
        <v>1.41</v>
      </c>
      <c r="AA9" s="19" t="s">
        <v>31</v>
      </c>
    </row>
    <row r="10" spans="2:27" ht="21.75" x14ac:dyDescent="0.25">
      <c r="B10" s="9">
        <v>4</v>
      </c>
      <c r="C10" s="10" t="s">
        <v>33</v>
      </c>
      <c r="D10" s="11">
        <v>0</v>
      </c>
      <c r="E10" s="12">
        <v>15</v>
      </c>
      <c r="F10" s="11">
        <v>0</v>
      </c>
      <c r="G10" s="12">
        <v>15</v>
      </c>
      <c r="H10" s="13">
        <v>0</v>
      </c>
      <c r="I10" s="13">
        <v>15</v>
      </c>
      <c r="J10" s="14">
        <v>97.325875279918691</v>
      </c>
      <c r="K10" s="13">
        <v>20</v>
      </c>
      <c r="L10" s="14">
        <v>67.37</v>
      </c>
      <c r="M10" s="13">
        <v>20</v>
      </c>
      <c r="N10" s="13">
        <v>1</v>
      </c>
      <c r="O10" s="13">
        <v>0</v>
      </c>
      <c r="P10" s="13">
        <v>15</v>
      </c>
      <c r="Q10" s="13">
        <v>0</v>
      </c>
      <c r="R10" s="13">
        <v>5</v>
      </c>
      <c r="S10" s="15">
        <v>1.8301598997900199E-2</v>
      </c>
      <c r="T10" s="13">
        <v>0</v>
      </c>
      <c r="U10" s="15">
        <v>1.8279052023650742E-17</v>
      </c>
      <c r="V10" s="13">
        <v>0</v>
      </c>
      <c r="W10" s="16">
        <v>0</v>
      </c>
      <c r="X10" s="17">
        <v>0</v>
      </c>
      <c r="Y10" s="18">
        <f t="shared" si="0"/>
        <v>105</v>
      </c>
      <c r="Z10" s="14">
        <f t="shared" si="1"/>
        <v>1.64</v>
      </c>
      <c r="AA10" s="19" t="s">
        <v>29</v>
      </c>
    </row>
    <row r="11" spans="2:27" ht="21.75" x14ac:dyDescent="0.25">
      <c r="B11" s="9">
        <v>5</v>
      </c>
      <c r="C11" s="10" t="s">
        <v>34</v>
      </c>
      <c r="D11" s="11">
        <v>0</v>
      </c>
      <c r="E11" s="12">
        <v>15</v>
      </c>
      <c r="F11" s="11">
        <v>0</v>
      </c>
      <c r="G11" s="12">
        <v>15</v>
      </c>
      <c r="H11" s="13">
        <v>0</v>
      </c>
      <c r="I11" s="13">
        <v>15</v>
      </c>
      <c r="J11" s="14">
        <v>99.47530157059586</v>
      </c>
      <c r="K11" s="13">
        <v>20</v>
      </c>
      <c r="L11" s="14">
        <v>75.02</v>
      </c>
      <c r="M11" s="13">
        <v>20</v>
      </c>
      <c r="N11" s="13">
        <v>0</v>
      </c>
      <c r="O11" s="13">
        <v>0</v>
      </c>
      <c r="P11" s="13">
        <v>15</v>
      </c>
      <c r="Q11" s="13">
        <v>0</v>
      </c>
      <c r="R11" s="13">
        <v>5</v>
      </c>
      <c r="S11" s="15">
        <v>8.8807454479469337E-3</v>
      </c>
      <c r="T11" s="13">
        <v>0</v>
      </c>
      <c r="U11" s="15">
        <v>0</v>
      </c>
      <c r="V11" s="13">
        <v>0</v>
      </c>
      <c r="W11" s="16">
        <v>0</v>
      </c>
      <c r="X11" s="17">
        <v>0</v>
      </c>
      <c r="Y11" s="18">
        <f t="shared" si="0"/>
        <v>105</v>
      </c>
      <c r="Z11" s="14">
        <f t="shared" si="1"/>
        <v>1.64</v>
      </c>
      <c r="AA11" s="19" t="s">
        <v>29</v>
      </c>
    </row>
    <row r="12" spans="2:27" ht="21.75" x14ac:dyDescent="0.25">
      <c r="B12" s="9">
        <v>6</v>
      </c>
      <c r="C12" s="10" t="s">
        <v>35</v>
      </c>
      <c r="D12" s="11">
        <v>0</v>
      </c>
      <c r="E12" s="12">
        <v>15</v>
      </c>
      <c r="F12" s="11">
        <v>0</v>
      </c>
      <c r="G12" s="12">
        <v>15</v>
      </c>
      <c r="H12" s="13">
        <v>0</v>
      </c>
      <c r="I12" s="13">
        <v>15</v>
      </c>
      <c r="J12" s="14">
        <v>98.104110217405221</v>
      </c>
      <c r="K12" s="13">
        <v>20</v>
      </c>
      <c r="L12" s="14">
        <v>67.91</v>
      </c>
      <c r="M12" s="13">
        <v>20</v>
      </c>
      <c r="N12" s="13">
        <v>1</v>
      </c>
      <c r="O12" s="13">
        <v>0</v>
      </c>
      <c r="P12" s="13">
        <v>15</v>
      </c>
      <c r="Q12" s="13">
        <v>0</v>
      </c>
      <c r="R12" s="13">
        <v>5</v>
      </c>
      <c r="S12" s="15">
        <v>1.7855499444487298E-2</v>
      </c>
      <c r="T12" s="13">
        <v>0</v>
      </c>
      <c r="U12" s="15">
        <v>6.3027915980946193E-3</v>
      </c>
      <c r="V12" s="13">
        <v>0</v>
      </c>
      <c r="W12" s="16">
        <v>0</v>
      </c>
      <c r="X12" s="17">
        <v>0</v>
      </c>
      <c r="Y12" s="18">
        <f t="shared" si="0"/>
        <v>105</v>
      </c>
      <c r="Z12" s="14">
        <f t="shared" si="1"/>
        <v>1.64</v>
      </c>
      <c r="AA12" s="19" t="s">
        <v>29</v>
      </c>
    </row>
    <row r="13" spans="2:27" ht="21.75" x14ac:dyDescent="0.25">
      <c r="B13" s="9">
        <v>7</v>
      </c>
      <c r="C13" s="10" t="s">
        <v>36</v>
      </c>
      <c r="D13" s="11">
        <v>0</v>
      </c>
      <c r="E13" s="12">
        <v>15</v>
      </c>
      <c r="F13" s="11">
        <v>0</v>
      </c>
      <c r="G13" s="12">
        <v>15</v>
      </c>
      <c r="H13" s="13">
        <v>0</v>
      </c>
      <c r="I13" s="13">
        <v>15</v>
      </c>
      <c r="J13" s="14">
        <v>92.47</v>
      </c>
      <c r="K13" s="13">
        <v>10</v>
      </c>
      <c r="L13" s="14">
        <v>69.67</v>
      </c>
      <c r="M13" s="13">
        <v>20</v>
      </c>
      <c r="N13" s="13">
        <v>2</v>
      </c>
      <c r="O13" s="13">
        <v>1</v>
      </c>
      <c r="P13" s="13">
        <v>0</v>
      </c>
      <c r="Q13" s="13">
        <v>0</v>
      </c>
      <c r="R13" s="13">
        <v>5</v>
      </c>
      <c r="S13" s="15">
        <v>3.0366998182317757E-2</v>
      </c>
      <c r="T13" s="13">
        <v>10</v>
      </c>
      <c r="U13" s="15">
        <v>3.315123906399868E-2</v>
      </c>
      <c r="V13" s="13">
        <v>10</v>
      </c>
      <c r="W13" s="16">
        <v>0</v>
      </c>
      <c r="X13" s="17">
        <v>0</v>
      </c>
      <c r="Y13" s="18">
        <f t="shared" si="0"/>
        <v>60</v>
      </c>
      <c r="Z13" s="14">
        <f t="shared" si="1"/>
        <v>0.94</v>
      </c>
      <c r="AA13" s="19" t="s">
        <v>37</v>
      </c>
    </row>
    <row r="14" spans="2:27" ht="32.25" x14ac:dyDescent="0.25">
      <c r="B14" s="9">
        <v>8</v>
      </c>
      <c r="C14" s="10" t="s">
        <v>38</v>
      </c>
      <c r="D14" s="11">
        <v>0</v>
      </c>
      <c r="E14" s="12">
        <v>15</v>
      </c>
      <c r="F14" s="11">
        <v>0</v>
      </c>
      <c r="G14" s="12">
        <v>15</v>
      </c>
      <c r="H14" s="13">
        <v>0</v>
      </c>
      <c r="I14" s="13">
        <v>15</v>
      </c>
      <c r="J14" s="14">
        <v>99.723761702127661</v>
      </c>
      <c r="K14" s="13">
        <v>20</v>
      </c>
      <c r="L14" s="14">
        <v>66.66</v>
      </c>
      <c r="M14" s="13">
        <v>20</v>
      </c>
      <c r="N14" s="13">
        <v>2</v>
      </c>
      <c r="O14" s="13">
        <v>0</v>
      </c>
      <c r="P14" s="13">
        <v>5</v>
      </c>
      <c r="Q14" s="13">
        <v>0</v>
      </c>
      <c r="R14" s="13">
        <v>5</v>
      </c>
      <c r="S14" s="15">
        <v>1.7673634620123699E-2</v>
      </c>
      <c r="T14" s="13">
        <v>0</v>
      </c>
      <c r="U14" s="15">
        <v>2.068510247496152E-3</v>
      </c>
      <c r="V14" s="13">
        <v>0</v>
      </c>
      <c r="W14" s="16">
        <v>0</v>
      </c>
      <c r="X14" s="17">
        <v>0</v>
      </c>
      <c r="Y14" s="18">
        <f t="shared" si="0"/>
        <v>95</v>
      </c>
      <c r="Z14" s="14">
        <f t="shared" si="1"/>
        <v>1.48</v>
      </c>
      <c r="AA14" s="19" t="s">
        <v>31</v>
      </c>
    </row>
    <row r="15" spans="2:27" ht="21.75" x14ac:dyDescent="0.25">
      <c r="B15" s="9">
        <v>9</v>
      </c>
      <c r="C15" s="10" t="s">
        <v>39</v>
      </c>
      <c r="D15" s="11">
        <v>0</v>
      </c>
      <c r="E15" s="12">
        <v>15</v>
      </c>
      <c r="F15" s="11">
        <v>0</v>
      </c>
      <c r="G15" s="12">
        <v>15</v>
      </c>
      <c r="H15" s="13">
        <v>0</v>
      </c>
      <c r="I15" s="13">
        <v>15</v>
      </c>
      <c r="J15" s="14">
        <v>98.661251567993105</v>
      </c>
      <c r="K15" s="13">
        <v>20</v>
      </c>
      <c r="L15" s="14">
        <v>65.010000000000005</v>
      </c>
      <c r="M15" s="13">
        <v>20</v>
      </c>
      <c r="N15" s="13">
        <v>0</v>
      </c>
      <c r="O15" s="13">
        <v>0</v>
      </c>
      <c r="P15" s="13">
        <v>15</v>
      </c>
      <c r="Q15" s="13">
        <v>0</v>
      </c>
      <c r="R15" s="13">
        <v>5</v>
      </c>
      <c r="S15" s="15">
        <v>1.9E-2</v>
      </c>
      <c r="T15" s="13">
        <v>0</v>
      </c>
      <c r="U15" s="15">
        <v>0</v>
      </c>
      <c r="V15" s="13">
        <v>0</v>
      </c>
      <c r="W15" s="16">
        <v>0</v>
      </c>
      <c r="X15" s="17">
        <v>0</v>
      </c>
      <c r="Y15" s="18">
        <f t="shared" si="0"/>
        <v>105</v>
      </c>
      <c r="Z15" s="14">
        <f t="shared" si="1"/>
        <v>1.64</v>
      </c>
      <c r="AA15" s="19" t="s">
        <v>29</v>
      </c>
    </row>
    <row r="16" spans="2:27" ht="21.75" x14ac:dyDescent="0.25">
      <c r="B16" s="9">
        <v>10</v>
      </c>
      <c r="C16" s="10" t="s">
        <v>40</v>
      </c>
      <c r="D16" s="11">
        <v>0</v>
      </c>
      <c r="E16" s="12">
        <v>15</v>
      </c>
      <c r="F16" s="11">
        <v>0</v>
      </c>
      <c r="G16" s="12">
        <v>15</v>
      </c>
      <c r="H16" s="13">
        <v>0</v>
      </c>
      <c r="I16" s="13">
        <v>15</v>
      </c>
      <c r="J16" s="14">
        <v>99.490936824710815</v>
      </c>
      <c r="K16" s="13">
        <v>20</v>
      </c>
      <c r="L16" s="14">
        <v>75.069999999999993</v>
      </c>
      <c r="M16" s="13">
        <v>20</v>
      </c>
      <c r="N16" s="13">
        <v>0</v>
      </c>
      <c r="O16" s="13">
        <v>0</v>
      </c>
      <c r="P16" s="13">
        <v>15</v>
      </c>
      <c r="Q16" s="13">
        <v>0</v>
      </c>
      <c r="R16" s="13">
        <v>5</v>
      </c>
      <c r="S16" s="15">
        <v>9.2733331357255453E-3</v>
      </c>
      <c r="T16" s="13">
        <v>0</v>
      </c>
      <c r="U16" s="15">
        <v>0</v>
      </c>
      <c r="V16" s="13">
        <v>0</v>
      </c>
      <c r="W16" s="16">
        <v>0</v>
      </c>
      <c r="X16" s="17">
        <v>0</v>
      </c>
      <c r="Y16" s="18">
        <f t="shared" si="0"/>
        <v>105</v>
      </c>
      <c r="Z16" s="14">
        <f t="shared" si="1"/>
        <v>1.64</v>
      </c>
      <c r="AA16" s="19" t="s">
        <v>29</v>
      </c>
    </row>
    <row r="17" spans="2:27" ht="21" x14ac:dyDescent="0.25">
      <c r="B17" s="9">
        <v>11</v>
      </c>
      <c r="C17" s="10" t="s">
        <v>41</v>
      </c>
      <c r="D17" s="11">
        <v>0</v>
      </c>
      <c r="E17" s="12">
        <v>15</v>
      </c>
      <c r="F17" s="11">
        <v>0</v>
      </c>
      <c r="G17" s="12">
        <v>15</v>
      </c>
      <c r="H17" s="13">
        <v>0</v>
      </c>
      <c r="I17" s="13">
        <v>15</v>
      </c>
      <c r="J17" s="14">
        <v>98.901866134751771</v>
      </c>
      <c r="K17" s="13">
        <v>20</v>
      </c>
      <c r="L17" s="14">
        <v>70.36</v>
      </c>
      <c r="M17" s="13">
        <v>20</v>
      </c>
      <c r="N17" s="13">
        <v>0</v>
      </c>
      <c r="O17" s="13">
        <v>0</v>
      </c>
      <c r="P17" s="13">
        <v>15</v>
      </c>
      <c r="Q17" s="13">
        <v>0</v>
      </c>
      <c r="R17" s="13">
        <v>5</v>
      </c>
      <c r="S17" s="15">
        <v>2.1689046328482234E-2</v>
      </c>
      <c r="T17" s="13">
        <v>10</v>
      </c>
      <c r="U17" s="15">
        <v>0</v>
      </c>
      <c r="V17" s="13">
        <v>0</v>
      </c>
      <c r="W17" s="16">
        <v>0</v>
      </c>
      <c r="X17" s="17">
        <v>0</v>
      </c>
      <c r="Y17" s="18">
        <f t="shared" si="0"/>
        <v>95</v>
      </c>
      <c r="Z17" s="14">
        <f t="shared" si="1"/>
        <v>1.48</v>
      </c>
      <c r="AA17" s="19" t="s">
        <v>31</v>
      </c>
    </row>
    <row r="18" spans="2:27" ht="21.75" x14ac:dyDescent="0.25">
      <c r="B18" s="9">
        <v>12</v>
      </c>
      <c r="C18" s="10" t="s">
        <v>42</v>
      </c>
      <c r="D18" s="11">
        <v>0</v>
      </c>
      <c r="E18" s="12">
        <v>15</v>
      </c>
      <c r="F18" s="11">
        <v>0</v>
      </c>
      <c r="G18" s="12">
        <v>15</v>
      </c>
      <c r="H18" s="13">
        <v>0</v>
      </c>
      <c r="I18" s="13">
        <v>15</v>
      </c>
      <c r="J18" s="14">
        <v>99.765973125081814</v>
      </c>
      <c r="K18" s="13">
        <v>20</v>
      </c>
      <c r="L18" s="14">
        <v>73.05</v>
      </c>
      <c r="M18" s="13">
        <v>20</v>
      </c>
      <c r="N18" s="13">
        <v>2</v>
      </c>
      <c r="O18" s="13">
        <v>0</v>
      </c>
      <c r="P18" s="13">
        <v>5</v>
      </c>
      <c r="Q18" s="13">
        <v>0</v>
      </c>
      <c r="R18" s="13">
        <v>5</v>
      </c>
      <c r="S18" s="15">
        <v>1.7223703234252409E-2</v>
      </c>
      <c r="T18" s="13">
        <v>0</v>
      </c>
      <c r="U18" s="15">
        <v>0</v>
      </c>
      <c r="V18" s="13">
        <v>0</v>
      </c>
      <c r="W18" s="16">
        <v>0</v>
      </c>
      <c r="X18" s="17">
        <v>0</v>
      </c>
      <c r="Y18" s="18">
        <f t="shared" si="0"/>
        <v>95</v>
      </c>
      <c r="Z18" s="14">
        <f t="shared" si="1"/>
        <v>1.48</v>
      </c>
      <c r="AA18" s="19" t="s">
        <v>31</v>
      </c>
    </row>
    <row r="19" spans="2:27" x14ac:dyDescent="0.25">
      <c r="B19" s="9">
        <v>13</v>
      </c>
      <c r="C19" s="10" t="s">
        <v>43</v>
      </c>
      <c r="D19" s="11">
        <v>0</v>
      </c>
      <c r="E19" s="12">
        <v>15</v>
      </c>
      <c r="F19" s="11">
        <v>0</v>
      </c>
      <c r="G19" s="12">
        <v>15</v>
      </c>
      <c r="H19" s="13">
        <v>0</v>
      </c>
      <c r="I19" s="13">
        <v>15</v>
      </c>
      <c r="J19" s="14">
        <v>99.953627672763062</v>
      </c>
      <c r="K19" s="13">
        <v>20</v>
      </c>
      <c r="L19" s="14">
        <v>65.5</v>
      </c>
      <c r="M19" s="13">
        <v>20</v>
      </c>
      <c r="N19" s="20">
        <v>0</v>
      </c>
      <c r="O19" s="13">
        <v>0</v>
      </c>
      <c r="P19" s="13">
        <v>15</v>
      </c>
      <c r="Q19" s="13">
        <v>0</v>
      </c>
      <c r="R19" s="13">
        <v>5</v>
      </c>
      <c r="S19" s="15">
        <v>4.0080414232787596E-2</v>
      </c>
      <c r="T19" s="13">
        <v>10</v>
      </c>
      <c r="U19" s="15">
        <v>7.1921621433581156E-18</v>
      </c>
      <c r="V19" s="13">
        <v>0</v>
      </c>
      <c r="W19" s="16">
        <v>0</v>
      </c>
      <c r="X19" s="17">
        <v>0</v>
      </c>
      <c r="Y19" s="18">
        <f t="shared" si="0"/>
        <v>95</v>
      </c>
      <c r="Z19" s="14">
        <f t="shared" si="1"/>
        <v>1.48</v>
      </c>
      <c r="AA19" s="19" t="s">
        <v>31</v>
      </c>
    </row>
    <row r="20" spans="2:27" ht="21.75" x14ac:dyDescent="0.25">
      <c r="B20" s="9">
        <v>14</v>
      </c>
      <c r="C20" s="21" t="s">
        <v>44</v>
      </c>
      <c r="D20" s="11">
        <v>0</v>
      </c>
      <c r="E20" s="12">
        <v>15</v>
      </c>
      <c r="F20" s="11">
        <v>0</v>
      </c>
      <c r="G20" s="12">
        <v>15</v>
      </c>
      <c r="H20" s="13">
        <v>0</v>
      </c>
      <c r="I20" s="13">
        <v>15</v>
      </c>
      <c r="J20" s="14">
        <v>99.306261730080195</v>
      </c>
      <c r="K20" s="13">
        <v>20</v>
      </c>
      <c r="L20" s="14">
        <v>70.540000000000006</v>
      </c>
      <c r="M20" s="13">
        <v>20</v>
      </c>
      <c r="N20" s="13">
        <v>0</v>
      </c>
      <c r="O20" s="13">
        <v>0</v>
      </c>
      <c r="P20" s="13">
        <v>15</v>
      </c>
      <c r="Q20" s="13">
        <v>0</v>
      </c>
      <c r="R20" s="13">
        <v>5</v>
      </c>
      <c r="S20" s="15">
        <v>4.5744750306683118E-5</v>
      </c>
      <c r="T20" s="13">
        <v>0</v>
      </c>
      <c r="U20" s="15">
        <v>3.8313827027287063E-3</v>
      </c>
      <c r="V20" s="13">
        <v>0</v>
      </c>
      <c r="W20" s="16">
        <v>0</v>
      </c>
      <c r="X20" s="17">
        <v>0</v>
      </c>
      <c r="Y20" s="18">
        <f t="shared" si="0"/>
        <v>105</v>
      </c>
      <c r="Z20" s="14">
        <f t="shared" si="1"/>
        <v>1.64</v>
      </c>
      <c r="AA20" s="19" t="s">
        <v>29</v>
      </c>
    </row>
    <row r="21" spans="2:27" ht="21.75" x14ac:dyDescent="0.25">
      <c r="B21" s="9">
        <v>15</v>
      </c>
      <c r="C21" s="22" t="s">
        <v>45</v>
      </c>
      <c r="D21" s="11">
        <v>0</v>
      </c>
      <c r="E21" s="12">
        <v>15</v>
      </c>
      <c r="F21" s="11">
        <v>0</v>
      </c>
      <c r="G21" s="12">
        <v>15</v>
      </c>
      <c r="H21" s="13">
        <v>0</v>
      </c>
      <c r="I21" s="13">
        <v>15</v>
      </c>
      <c r="J21" s="14">
        <v>99.911437146249611</v>
      </c>
      <c r="K21" s="13">
        <v>20</v>
      </c>
      <c r="L21" s="14">
        <v>68.16</v>
      </c>
      <c r="M21" s="13">
        <v>20</v>
      </c>
      <c r="N21" s="13">
        <v>1</v>
      </c>
      <c r="O21" s="13">
        <v>1</v>
      </c>
      <c r="P21" s="13">
        <v>0</v>
      </c>
      <c r="Q21" s="13">
        <v>0</v>
      </c>
      <c r="R21" s="13">
        <v>5</v>
      </c>
      <c r="S21" s="15">
        <v>2.6903246209745036E-2</v>
      </c>
      <c r="T21" s="13">
        <v>10</v>
      </c>
      <c r="U21" s="15">
        <v>0</v>
      </c>
      <c r="V21" s="13">
        <v>0</v>
      </c>
      <c r="W21" s="16">
        <v>0</v>
      </c>
      <c r="X21" s="17">
        <v>0</v>
      </c>
      <c r="Y21" s="18">
        <f t="shared" si="0"/>
        <v>80</v>
      </c>
      <c r="Z21" s="14">
        <f t="shared" si="1"/>
        <v>1.25</v>
      </c>
      <c r="AA21" s="19" t="s">
        <v>31</v>
      </c>
    </row>
    <row r="22" spans="2:27" ht="21.75" x14ac:dyDescent="0.25">
      <c r="B22" s="9">
        <v>16</v>
      </c>
      <c r="C22" s="10" t="s">
        <v>46</v>
      </c>
      <c r="D22" s="11">
        <v>0</v>
      </c>
      <c r="E22" s="12">
        <v>15</v>
      </c>
      <c r="F22" s="11">
        <v>0</v>
      </c>
      <c r="G22" s="12">
        <v>15</v>
      </c>
      <c r="H22" s="13">
        <v>0</v>
      </c>
      <c r="I22" s="13">
        <v>15</v>
      </c>
      <c r="J22" s="14">
        <v>98.251174260451364</v>
      </c>
      <c r="K22" s="13">
        <v>20</v>
      </c>
      <c r="L22" s="14">
        <v>73.02</v>
      </c>
      <c r="M22" s="13">
        <v>20</v>
      </c>
      <c r="N22" s="13">
        <v>1</v>
      </c>
      <c r="O22" s="13">
        <v>0</v>
      </c>
      <c r="P22" s="13">
        <v>15</v>
      </c>
      <c r="Q22" s="13">
        <v>0</v>
      </c>
      <c r="R22" s="13">
        <v>5</v>
      </c>
      <c r="S22" s="15">
        <v>1.0638026163305473E-2</v>
      </c>
      <c r="T22" s="13">
        <v>0</v>
      </c>
      <c r="U22" s="15">
        <v>0</v>
      </c>
      <c r="V22" s="13">
        <v>0</v>
      </c>
      <c r="W22" s="16">
        <v>0</v>
      </c>
      <c r="X22" s="17">
        <v>0</v>
      </c>
      <c r="Y22" s="18">
        <f t="shared" si="0"/>
        <v>105</v>
      </c>
      <c r="Z22" s="14">
        <f t="shared" si="1"/>
        <v>1.64</v>
      </c>
      <c r="AA22" s="19" t="s">
        <v>29</v>
      </c>
    </row>
    <row r="23" spans="2:27" ht="21.75" x14ac:dyDescent="0.25">
      <c r="B23" s="9">
        <v>17</v>
      </c>
      <c r="C23" s="10" t="s">
        <v>47</v>
      </c>
      <c r="D23" s="11">
        <v>0</v>
      </c>
      <c r="E23" s="12">
        <v>15</v>
      </c>
      <c r="F23" s="11">
        <v>0</v>
      </c>
      <c r="G23" s="12">
        <v>15</v>
      </c>
      <c r="H23" s="13">
        <v>0</v>
      </c>
      <c r="I23" s="13">
        <v>15</v>
      </c>
      <c r="J23" s="14">
        <v>100</v>
      </c>
      <c r="K23" s="13">
        <v>20</v>
      </c>
      <c r="L23" s="14">
        <v>71.739999999999995</v>
      </c>
      <c r="M23" s="13">
        <v>20</v>
      </c>
      <c r="N23" s="13">
        <v>0</v>
      </c>
      <c r="O23" s="13">
        <v>0</v>
      </c>
      <c r="P23" s="13">
        <v>15</v>
      </c>
      <c r="Q23" s="13">
        <v>0</v>
      </c>
      <c r="R23" s="13">
        <v>5</v>
      </c>
      <c r="S23" s="15">
        <v>1.9E-2</v>
      </c>
      <c r="T23" s="13">
        <v>0</v>
      </c>
      <c r="U23" s="15">
        <v>7.5751048951048948E-3</v>
      </c>
      <c r="V23" s="13">
        <v>0</v>
      </c>
      <c r="W23" s="16">
        <v>0</v>
      </c>
      <c r="X23" s="17">
        <v>0</v>
      </c>
      <c r="Y23" s="18">
        <f t="shared" si="0"/>
        <v>105</v>
      </c>
      <c r="Z23" s="14">
        <f t="shared" si="1"/>
        <v>1.64</v>
      </c>
      <c r="AA23" s="19" t="s">
        <v>29</v>
      </c>
    </row>
    <row r="24" spans="2:27" ht="21.75" x14ac:dyDescent="0.25">
      <c r="B24" s="9">
        <v>18</v>
      </c>
      <c r="C24" s="10" t="s">
        <v>48</v>
      </c>
      <c r="D24" s="11">
        <v>0</v>
      </c>
      <c r="E24" s="12">
        <v>15</v>
      </c>
      <c r="F24" s="11">
        <v>0</v>
      </c>
      <c r="G24" s="12">
        <v>15</v>
      </c>
      <c r="H24" s="13">
        <v>0</v>
      </c>
      <c r="I24" s="13">
        <v>15</v>
      </c>
      <c r="J24" s="14">
        <v>91.3</v>
      </c>
      <c r="K24" s="13">
        <v>10</v>
      </c>
      <c r="L24" s="14">
        <v>65.63</v>
      </c>
      <c r="M24" s="13">
        <v>20</v>
      </c>
      <c r="N24" s="13">
        <v>0</v>
      </c>
      <c r="O24" s="13">
        <v>0</v>
      </c>
      <c r="P24" s="13">
        <v>15</v>
      </c>
      <c r="Q24" s="13">
        <v>0</v>
      </c>
      <c r="R24" s="13">
        <v>5</v>
      </c>
      <c r="S24" s="15">
        <v>1.9386172342042238E-2</v>
      </c>
      <c r="T24" s="13">
        <v>0</v>
      </c>
      <c r="U24" s="15">
        <v>4.3447047112418792E-2</v>
      </c>
      <c r="V24" s="13">
        <v>10</v>
      </c>
      <c r="W24" s="16">
        <v>0</v>
      </c>
      <c r="X24" s="17">
        <v>0</v>
      </c>
      <c r="Y24" s="18">
        <f t="shared" si="0"/>
        <v>85</v>
      </c>
      <c r="Z24" s="14">
        <f t="shared" si="1"/>
        <v>1.33</v>
      </c>
      <c r="AA24" s="19" t="s">
        <v>31</v>
      </c>
    </row>
    <row r="25" spans="2:27" ht="21.75" x14ac:dyDescent="0.25">
      <c r="B25" s="9">
        <v>19</v>
      </c>
      <c r="C25" s="10" t="s">
        <v>49</v>
      </c>
      <c r="D25" s="11">
        <v>0</v>
      </c>
      <c r="E25" s="12">
        <v>15</v>
      </c>
      <c r="F25" s="11">
        <v>0</v>
      </c>
      <c r="G25" s="12">
        <v>15</v>
      </c>
      <c r="H25" s="13">
        <v>0</v>
      </c>
      <c r="I25" s="13">
        <v>15</v>
      </c>
      <c r="J25" s="14">
        <v>91.541118018752528</v>
      </c>
      <c r="K25" s="13">
        <v>10</v>
      </c>
      <c r="L25" s="14">
        <v>68.349999999999994</v>
      </c>
      <c r="M25" s="13">
        <v>20</v>
      </c>
      <c r="N25" s="13">
        <v>0</v>
      </c>
      <c r="O25" s="13">
        <v>0</v>
      </c>
      <c r="P25" s="13">
        <v>15</v>
      </c>
      <c r="Q25" s="13">
        <v>0</v>
      </c>
      <c r="R25" s="13">
        <v>5</v>
      </c>
      <c r="S25" s="15">
        <v>1.0097838884610846E-3</v>
      </c>
      <c r="T25" s="13">
        <v>0</v>
      </c>
      <c r="U25" s="15">
        <v>7.2174804623176131E-3</v>
      </c>
      <c r="V25" s="13">
        <v>0</v>
      </c>
      <c r="W25" s="16">
        <v>0</v>
      </c>
      <c r="X25" s="17">
        <v>0</v>
      </c>
      <c r="Y25" s="18">
        <f t="shared" si="0"/>
        <v>95</v>
      </c>
      <c r="Z25" s="14">
        <f t="shared" si="1"/>
        <v>1.48</v>
      </c>
      <c r="AA25" s="19" t="s">
        <v>31</v>
      </c>
    </row>
    <row r="26" spans="2:27" ht="21.75" x14ac:dyDescent="0.25">
      <c r="B26" s="9">
        <v>20</v>
      </c>
      <c r="C26" s="10" t="s">
        <v>50</v>
      </c>
      <c r="D26" s="11">
        <v>0</v>
      </c>
      <c r="E26" s="12">
        <v>15</v>
      </c>
      <c r="F26" s="11">
        <v>0</v>
      </c>
      <c r="G26" s="12">
        <v>15</v>
      </c>
      <c r="H26" s="13">
        <v>0</v>
      </c>
      <c r="I26" s="13">
        <v>15</v>
      </c>
      <c r="J26" s="14">
        <v>95.2</v>
      </c>
      <c r="K26" s="13">
        <v>20</v>
      </c>
      <c r="L26" s="14">
        <v>70.489999999999995</v>
      </c>
      <c r="M26" s="13">
        <v>20</v>
      </c>
      <c r="N26" s="13">
        <v>0</v>
      </c>
      <c r="O26" s="13">
        <v>0</v>
      </c>
      <c r="P26" s="13">
        <v>15</v>
      </c>
      <c r="Q26" s="13">
        <v>0</v>
      </c>
      <c r="R26" s="13">
        <v>5</v>
      </c>
      <c r="S26" s="15">
        <v>4.5329291026132753E-3</v>
      </c>
      <c r="T26" s="13">
        <v>0</v>
      </c>
      <c r="U26" s="15">
        <v>0</v>
      </c>
      <c r="V26" s="13">
        <v>0</v>
      </c>
      <c r="W26" s="16">
        <v>0</v>
      </c>
      <c r="X26" s="17">
        <v>0</v>
      </c>
      <c r="Y26" s="18">
        <f t="shared" si="0"/>
        <v>105</v>
      </c>
      <c r="Z26" s="14">
        <f t="shared" si="1"/>
        <v>1.64</v>
      </c>
      <c r="AA26" s="19" t="s">
        <v>29</v>
      </c>
    </row>
    <row r="27" spans="2:27" ht="21.75" x14ac:dyDescent="0.25">
      <c r="B27" s="9">
        <v>21</v>
      </c>
      <c r="C27" s="10" t="s">
        <v>51</v>
      </c>
      <c r="D27" s="11">
        <v>0</v>
      </c>
      <c r="E27" s="12">
        <v>15</v>
      </c>
      <c r="F27" s="11">
        <v>0</v>
      </c>
      <c r="G27" s="12">
        <v>15</v>
      </c>
      <c r="H27" s="13">
        <v>0</v>
      </c>
      <c r="I27" s="13">
        <v>15</v>
      </c>
      <c r="J27" s="14">
        <v>97.534708372568431</v>
      </c>
      <c r="K27" s="13">
        <v>20</v>
      </c>
      <c r="L27" s="14">
        <v>48.99</v>
      </c>
      <c r="M27" s="13">
        <v>0</v>
      </c>
      <c r="N27" s="13">
        <v>2</v>
      </c>
      <c r="O27" s="13">
        <v>2</v>
      </c>
      <c r="P27" s="13">
        <v>0</v>
      </c>
      <c r="Q27" s="13">
        <v>0</v>
      </c>
      <c r="R27" s="13">
        <v>5</v>
      </c>
      <c r="S27" s="15">
        <v>1.0765154478966889E-2</v>
      </c>
      <c r="T27" s="13">
        <v>0</v>
      </c>
      <c r="U27" s="15">
        <v>6.5744710656647169E-3</v>
      </c>
      <c r="V27" s="13">
        <v>0</v>
      </c>
      <c r="W27" s="16">
        <v>0</v>
      </c>
      <c r="X27" s="17">
        <v>0</v>
      </c>
      <c r="Y27" s="18">
        <f t="shared" si="0"/>
        <v>70</v>
      </c>
      <c r="Z27" s="14">
        <f t="shared" si="1"/>
        <v>1.0900000000000001</v>
      </c>
      <c r="AA27" s="19" t="s">
        <v>52</v>
      </c>
    </row>
    <row r="28" spans="2:27" ht="21.75" x14ac:dyDescent="0.25">
      <c r="B28" s="9">
        <v>22</v>
      </c>
      <c r="C28" s="10" t="s">
        <v>53</v>
      </c>
      <c r="D28" s="11">
        <v>0</v>
      </c>
      <c r="E28" s="12">
        <v>15</v>
      </c>
      <c r="F28" s="11">
        <v>0</v>
      </c>
      <c r="G28" s="12">
        <v>15</v>
      </c>
      <c r="H28" s="13">
        <v>0</v>
      </c>
      <c r="I28" s="13">
        <v>15</v>
      </c>
      <c r="J28" s="14">
        <v>95.087121403650713</v>
      </c>
      <c r="K28" s="13">
        <v>20</v>
      </c>
      <c r="L28" s="14">
        <v>71.34</v>
      </c>
      <c r="M28" s="13">
        <v>20</v>
      </c>
      <c r="N28" s="13">
        <v>2</v>
      </c>
      <c r="O28" s="13">
        <v>0</v>
      </c>
      <c r="P28" s="13">
        <v>5</v>
      </c>
      <c r="Q28" s="13">
        <v>0</v>
      </c>
      <c r="R28" s="13">
        <v>5</v>
      </c>
      <c r="S28" s="15">
        <v>0.03</v>
      </c>
      <c r="T28" s="13">
        <v>10</v>
      </c>
      <c r="U28" s="15">
        <v>1.1146357708362944E-2</v>
      </c>
      <c r="V28" s="13">
        <v>0</v>
      </c>
      <c r="W28" s="16">
        <v>0</v>
      </c>
      <c r="X28" s="17">
        <v>0</v>
      </c>
      <c r="Y28" s="18">
        <f t="shared" si="0"/>
        <v>85</v>
      </c>
      <c r="Z28" s="14">
        <f t="shared" si="1"/>
        <v>1.33</v>
      </c>
      <c r="AA28" s="19" t="s">
        <v>31</v>
      </c>
    </row>
    <row r="29" spans="2:27" ht="21.75" x14ac:dyDescent="0.25">
      <c r="B29" s="9">
        <v>23</v>
      </c>
      <c r="C29" s="10" t="s">
        <v>54</v>
      </c>
      <c r="D29" s="11">
        <v>0</v>
      </c>
      <c r="E29" s="12">
        <v>15</v>
      </c>
      <c r="F29" s="11">
        <v>0</v>
      </c>
      <c r="G29" s="12">
        <v>15</v>
      </c>
      <c r="H29" s="13">
        <v>0</v>
      </c>
      <c r="I29" s="13">
        <v>15</v>
      </c>
      <c r="J29" s="14">
        <v>97.609395287141069</v>
      </c>
      <c r="K29" s="13">
        <v>20</v>
      </c>
      <c r="L29" s="14">
        <v>72.31</v>
      </c>
      <c r="M29" s="13">
        <v>20</v>
      </c>
      <c r="N29" s="13">
        <v>1</v>
      </c>
      <c r="O29" s="13">
        <v>0</v>
      </c>
      <c r="P29" s="13">
        <v>15</v>
      </c>
      <c r="Q29" s="13">
        <v>0</v>
      </c>
      <c r="R29" s="13">
        <v>5</v>
      </c>
      <c r="S29" s="15">
        <v>1.9345111847161529E-5</v>
      </c>
      <c r="T29" s="13">
        <v>0</v>
      </c>
      <c r="U29" s="15">
        <v>3.9960046428588287E-3</v>
      </c>
      <c r="V29" s="13">
        <v>0</v>
      </c>
      <c r="W29" s="16">
        <v>0</v>
      </c>
      <c r="X29" s="17">
        <v>0</v>
      </c>
      <c r="Y29" s="18">
        <f t="shared" si="0"/>
        <v>105</v>
      </c>
      <c r="Z29" s="14">
        <f t="shared" si="1"/>
        <v>1.64</v>
      </c>
      <c r="AA29" s="19" t="s">
        <v>29</v>
      </c>
    </row>
    <row r="30" spans="2:27" ht="21.75" x14ac:dyDescent="0.25">
      <c r="B30" s="9">
        <v>24</v>
      </c>
      <c r="C30" s="10" t="s">
        <v>55</v>
      </c>
      <c r="D30" s="11">
        <v>0</v>
      </c>
      <c r="E30" s="12">
        <v>15</v>
      </c>
      <c r="F30" s="11">
        <v>0</v>
      </c>
      <c r="G30" s="12">
        <v>15</v>
      </c>
      <c r="H30" s="13">
        <v>0</v>
      </c>
      <c r="I30" s="13">
        <v>15</v>
      </c>
      <c r="J30" s="14">
        <v>98.110402123312198</v>
      </c>
      <c r="K30" s="13">
        <v>20</v>
      </c>
      <c r="L30" s="14">
        <v>69.150000000000006</v>
      </c>
      <c r="M30" s="13">
        <v>20</v>
      </c>
      <c r="N30" s="13">
        <v>0</v>
      </c>
      <c r="O30" s="13">
        <v>0</v>
      </c>
      <c r="P30" s="13">
        <v>15</v>
      </c>
      <c r="Q30" s="13">
        <v>0</v>
      </c>
      <c r="R30" s="13">
        <v>5</v>
      </c>
      <c r="S30" s="15">
        <v>4.8050706653472728E-3</v>
      </c>
      <c r="T30" s="13">
        <v>0</v>
      </c>
      <c r="U30" s="15">
        <v>6.5409947808405351E-3</v>
      </c>
      <c r="V30" s="13">
        <v>0</v>
      </c>
      <c r="W30" s="16">
        <v>0</v>
      </c>
      <c r="X30" s="17">
        <v>0</v>
      </c>
      <c r="Y30" s="18">
        <f t="shared" si="0"/>
        <v>105</v>
      </c>
      <c r="Z30" s="14">
        <f t="shared" si="1"/>
        <v>1.64</v>
      </c>
      <c r="AA30" s="19" t="s">
        <v>29</v>
      </c>
    </row>
    <row r="31" spans="2:27" ht="32.25" x14ac:dyDescent="0.25">
      <c r="B31" s="9">
        <v>25</v>
      </c>
      <c r="C31" s="10" t="s">
        <v>56</v>
      </c>
      <c r="D31" s="11">
        <v>0</v>
      </c>
      <c r="E31" s="12">
        <v>15</v>
      </c>
      <c r="F31" s="11">
        <v>0</v>
      </c>
      <c r="G31" s="12">
        <v>15</v>
      </c>
      <c r="H31" s="13">
        <v>0</v>
      </c>
      <c r="I31" s="13">
        <v>15</v>
      </c>
      <c r="J31" s="14">
        <v>94.29</v>
      </c>
      <c r="K31" s="13">
        <v>10</v>
      </c>
      <c r="L31" s="14">
        <v>73.650000000000006</v>
      </c>
      <c r="M31" s="13">
        <v>20</v>
      </c>
      <c r="N31" s="13">
        <v>1</v>
      </c>
      <c r="O31" s="13">
        <v>0</v>
      </c>
      <c r="P31" s="13">
        <v>15</v>
      </c>
      <c r="Q31" s="13">
        <v>0</v>
      </c>
      <c r="R31" s="13">
        <v>5</v>
      </c>
      <c r="S31" s="15">
        <v>1.8026186979370386E-2</v>
      </c>
      <c r="T31" s="13">
        <v>0</v>
      </c>
      <c r="U31" s="15">
        <v>9.9307389220863098E-3</v>
      </c>
      <c r="V31" s="13">
        <v>0</v>
      </c>
      <c r="W31" s="16">
        <v>0</v>
      </c>
      <c r="X31" s="17">
        <v>0</v>
      </c>
      <c r="Y31" s="18">
        <f t="shared" si="0"/>
        <v>95</v>
      </c>
      <c r="Z31" s="14">
        <f t="shared" si="1"/>
        <v>1.48</v>
      </c>
      <c r="AA31" s="19" t="s">
        <v>31</v>
      </c>
    </row>
    <row r="32" spans="2:27" ht="21.75" x14ac:dyDescent="0.25">
      <c r="B32" s="9">
        <v>26</v>
      </c>
      <c r="C32" s="10" t="s">
        <v>57</v>
      </c>
      <c r="D32" s="11">
        <v>0</v>
      </c>
      <c r="E32" s="12">
        <v>15</v>
      </c>
      <c r="F32" s="11">
        <v>0</v>
      </c>
      <c r="G32" s="12">
        <v>15</v>
      </c>
      <c r="H32" s="13">
        <v>0</v>
      </c>
      <c r="I32" s="13">
        <v>15</v>
      </c>
      <c r="J32" s="14">
        <v>99.989161051092807</v>
      </c>
      <c r="K32" s="13">
        <v>20</v>
      </c>
      <c r="L32" s="14">
        <v>73.489999999999995</v>
      </c>
      <c r="M32" s="13">
        <v>20</v>
      </c>
      <c r="N32" s="13">
        <v>1</v>
      </c>
      <c r="O32" s="13">
        <v>0</v>
      </c>
      <c r="P32" s="13">
        <v>15</v>
      </c>
      <c r="Q32" s="13">
        <v>0</v>
      </c>
      <c r="R32" s="13">
        <v>5</v>
      </c>
      <c r="S32" s="15">
        <v>3.5877432479594018E-2</v>
      </c>
      <c r="T32" s="13">
        <v>10</v>
      </c>
      <c r="U32" s="15">
        <v>5.2586450833175041E-3</v>
      </c>
      <c r="V32" s="13">
        <v>0</v>
      </c>
      <c r="W32" s="16">
        <v>0</v>
      </c>
      <c r="X32" s="17">
        <v>0</v>
      </c>
      <c r="Y32" s="18">
        <f t="shared" si="0"/>
        <v>95</v>
      </c>
      <c r="Z32" s="14">
        <f t="shared" si="1"/>
        <v>1.48</v>
      </c>
      <c r="AA32" s="19" t="s">
        <v>31</v>
      </c>
    </row>
    <row r="33" spans="2:27" ht="21.75" x14ac:dyDescent="0.25">
      <c r="B33" s="9">
        <v>27</v>
      </c>
      <c r="C33" s="10" t="s">
        <v>58</v>
      </c>
      <c r="D33" s="11">
        <v>0</v>
      </c>
      <c r="E33" s="12">
        <v>15</v>
      </c>
      <c r="F33" s="11">
        <v>0</v>
      </c>
      <c r="G33" s="12">
        <v>15</v>
      </c>
      <c r="H33" s="13">
        <v>0</v>
      </c>
      <c r="I33" s="13">
        <v>15</v>
      </c>
      <c r="J33" s="14">
        <v>99.695909113013968</v>
      </c>
      <c r="K33" s="13">
        <v>20</v>
      </c>
      <c r="L33" s="14">
        <v>66.959999999999994</v>
      </c>
      <c r="M33" s="13">
        <v>20</v>
      </c>
      <c r="N33" s="13">
        <v>1</v>
      </c>
      <c r="O33" s="13">
        <v>1</v>
      </c>
      <c r="P33" s="13">
        <v>0</v>
      </c>
      <c r="Q33" s="13">
        <v>0</v>
      </c>
      <c r="R33" s="13">
        <v>5</v>
      </c>
      <c r="S33" s="15">
        <v>8.6347965153534215E-3</v>
      </c>
      <c r="T33" s="13">
        <v>0</v>
      </c>
      <c r="U33" s="15">
        <v>0</v>
      </c>
      <c r="V33" s="13">
        <v>0</v>
      </c>
      <c r="W33" s="16">
        <v>0</v>
      </c>
      <c r="X33" s="17">
        <v>0</v>
      </c>
      <c r="Y33" s="18">
        <f t="shared" si="0"/>
        <v>90</v>
      </c>
      <c r="Z33" s="14">
        <f t="shared" si="1"/>
        <v>1.41</v>
      </c>
      <c r="AA33" s="19" t="s">
        <v>31</v>
      </c>
    </row>
    <row r="34" spans="2:27" ht="21.75" x14ac:dyDescent="0.25">
      <c r="B34" s="9">
        <v>28</v>
      </c>
      <c r="C34" s="10" t="s">
        <v>59</v>
      </c>
      <c r="D34" s="11">
        <v>0</v>
      </c>
      <c r="E34" s="12">
        <v>15</v>
      </c>
      <c r="F34" s="11">
        <v>0</v>
      </c>
      <c r="G34" s="12">
        <v>15</v>
      </c>
      <c r="H34" s="13">
        <v>0</v>
      </c>
      <c r="I34" s="13">
        <v>15</v>
      </c>
      <c r="J34" s="14">
        <v>99.806965554763565</v>
      </c>
      <c r="K34" s="13">
        <v>20</v>
      </c>
      <c r="L34" s="14">
        <v>69.900000000000006</v>
      </c>
      <c r="M34" s="13">
        <v>20</v>
      </c>
      <c r="N34" s="13">
        <v>0</v>
      </c>
      <c r="O34" s="13">
        <v>0</v>
      </c>
      <c r="P34" s="13">
        <v>15</v>
      </c>
      <c r="Q34" s="13">
        <v>0</v>
      </c>
      <c r="R34" s="13">
        <v>5</v>
      </c>
      <c r="S34" s="15">
        <v>1.2543300079440325E-3</v>
      </c>
      <c r="T34" s="13">
        <v>0</v>
      </c>
      <c r="U34" s="15">
        <v>1.3327256334405345E-3</v>
      </c>
      <c r="V34" s="13">
        <v>0</v>
      </c>
      <c r="W34" s="16">
        <v>0</v>
      </c>
      <c r="X34" s="17">
        <v>0</v>
      </c>
      <c r="Y34" s="18">
        <f t="shared" si="0"/>
        <v>105</v>
      </c>
      <c r="Z34" s="14">
        <f t="shared" si="1"/>
        <v>1.64</v>
      </c>
      <c r="AA34" s="19" t="s">
        <v>29</v>
      </c>
    </row>
    <row r="35" spans="2:27" ht="21.75" x14ac:dyDescent="0.25">
      <c r="B35" s="9">
        <v>29</v>
      </c>
      <c r="C35" s="10" t="s">
        <v>60</v>
      </c>
      <c r="D35" s="11">
        <v>0</v>
      </c>
      <c r="E35" s="12">
        <v>15</v>
      </c>
      <c r="F35" s="11">
        <v>0</v>
      </c>
      <c r="G35" s="12">
        <v>15</v>
      </c>
      <c r="H35" s="13">
        <v>0</v>
      </c>
      <c r="I35" s="13">
        <v>15</v>
      </c>
      <c r="J35" s="14">
        <v>100</v>
      </c>
      <c r="K35" s="13">
        <v>20</v>
      </c>
      <c r="L35" s="14">
        <v>71.69</v>
      </c>
      <c r="M35" s="13">
        <v>20</v>
      </c>
      <c r="N35" s="13">
        <v>0</v>
      </c>
      <c r="O35" s="13">
        <v>0</v>
      </c>
      <c r="P35" s="13">
        <v>15</v>
      </c>
      <c r="Q35" s="13">
        <v>0</v>
      </c>
      <c r="R35" s="13">
        <v>5</v>
      </c>
      <c r="S35" s="15">
        <v>2.0772765706006369E-3</v>
      </c>
      <c r="T35" s="13">
        <v>0</v>
      </c>
      <c r="U35" s="15">
        <v>8.5916169532934406E-3</v>
      </c>
      <c r="V35" s="13">
        <v>0</v>
      </c>
      <c r="W35" s="16">
        <v>0</v>
      </c>
      <c r="X35" s="17">
        <v>0</v>
      </c>
      <c r="Y35" s="18">
        <f t="shared" si="0"/>
        <v>105</v>
      </c>
      <c r="Z35" s="14">
        <f t="shared" si="1"/>
        <v>1.64</v>
      </c>
      <c r="AA35" s="19" t="s">
        <v>29</v>
      </c>
    </row>
    <row r="36" spans="2:27" ht="21.75" x14ac:dyDescent="0.25">
      <c r="B36" s="9">
        <v>30</v>
      </c>
      <c r="C36" s="10" t="s">
        <v>61</v>
      </c>
      <c r="D36" s="11">
        <v>0</v>
      </c>
      <c r="E36" s="12">
        <v>15</v>
      </c>
      <c r="F36" s="11">
        <v>0</v>
      </c>
      <c r="G36" s="12">
        <v>15</v>
      </c>
      <c r="H36" s="13">
        <v>0</v>
      </c>
      <c r="I36" s="13">
        <v>15</v>
      </c>
      <c r="J36" s="14">
        <v>99.77</v>
      </c>
      <c r="K36" s="13">
        <v>20</v>
      </c>
      <c r="L36" s="14">
        <v>70.16</v>
      </c>
      <c r="M36" s="13">
        <v>20</v>
      </c>
      <c r="N36" s="13">
        <v>0</v>
      </c>
      <c r="O36" s="13">
        <v>0</v>
      </c>
      <c r="P36" s="13">
        <v>15</v>
      </c>
      <c r="Q36" s="13">
        <v>0</v>
      </c>
      <c r="R36" s="13">
        <v>5</v>
      </c>
      <c r="S36" s="15">
        <v>7.6645921881424877E-4</v>
      </c>
      <c r="T36" s="13">
        <v>0</v>
      </c>
      <c r="U36" s="15">
        <v>7.5676015956306145E-3</v>
      </c>
      <c r="V36" s="13">
        <v>0</v>
      </c>
      <c r="W36" s="16">
        <v>0</v>
      </c>
      <c r="X36" s="17">
        <v>0</v>
      </c>
      <c r="Y36" s="18">
        <f t="shared" si="0"/>
        <v>105</v>
      </c>
      <c r="Z36" s="14">
        <f t="shared" si="1"/>
        <v>1.64</v>
      </c>
      <c r="AA36" s="19" t="s">
        <v>29</v>
      </c>
    </row>
    <row r="37" spans="2:27" ht="21.75" x14ac:dyDescent="0.25">
      <c r="B37" s="9">
        <v>31</v>
      </c>
      <c r="C37" s="10" t="s">
        <v>62</v>
      </c>
      <c r="D37" s="11">
        <v>0</v>
      </c>
      <c r="E37" s="12">
        <v>15</v>
      </c>
      <c r="F37" s="11">
        <v>0</v>
      </c>
      <c r="G37" s="12">
        <v>15</v>
      </c>
      <c r="H37" s="13">
        <v>0</v>
      </c>
      <c r="I37" s="13">
        <v>15</v>
      </c>
      <c r="J37" s="14">
        <v>95.382398151439745</v>
      </c>
      <c r="K37" s="13">
        <v>20</v>
      </c>
      <c r="L37" s="14">
        <v>65.48</v>
      </c>
      <c r="M37" s="13">
        <v>20</v>
      </c>
      <c r="N37" s="13">
        <v>1</v>
      </c>
      <c r="O37" s="13">
        <v>1</v>
      </c>
      <c r="P37" s="13">
        <v>0</v>
      </c>
      <c r="Q37" s="13">
        <v>0</v>
      </c>
      <c r="R37" s="13">
        <v>5</v>
      </c>
      <c r="S37" s="15">
        <v>0</v>
      </c>
      <c r="T37" s="13">
        <v>0</v>
      </c>
      <c r="U37" s="15">
        <v>9.0997393512273956E-4</v>
      </c>
      <c r="V37" s="13">
        <v>0</v>
      </c>
      <c r="W37" s="16">
        <v>1</v>
      </c>
      <c r="X37" s="17">
        <v>10</v>
      </c>
      <c r="Y37" s="18">
        <f t="shared" si="0"/>
        <v>80</v>
      </c>
      <c r="Z37" s="14">
        <f t="shared" si="1"/>
        <v>1.25</v>
      </c>
      <c r="AA37" s="19" t="s">
        <v>31</v>
      </c>
    </row>
    <row r="38" spans="2:27" ht="21.75" x14ac:dyDescent="0.25">
      <c r="B38" s="9">
        <v>32</v>
      </c>
      <c r="C38" s="10" t="s">
        <v>63</v>
      </c>
      <c r="D38" s="11">
        <v>0</v>
      </c>
      <c r="E38" s="12">
        <v>15</v>
      </c>
      <c r="F38" s="11">
        <v>0</v>
      </c>
      <c r="G38" s="12">
        <v>15</v>
      </c>
      <c r="H38" s="13">
        <v>0</v>
      </c>
      <c r="I38" s="13">
        <v>15</v>
      </c>
      <c r="J38" s="14">
        <v>98.304081517842519</v>
      </c>
      <c r="K38" s="13">
        <v>20</v>
      </c>
      <c r="L38" s="14">
        <v>64.510000000000005</v>
      </c>
      <c r="M38" s="13">
        <v>0</v>
      </c>
      <c r="N38" s="13">
        <v>1</v>
      </c>
      <c r="O38" s="13">
        <v>0</v>
      </c>
      <c r="P38" s="13">
        <v>15</v>
      </c>
      <c r="Q38" s="13">
        <v>0</v>
      </c>
      <c r="R38" s="13">
        <v>5</v>
      </c>
      <c r="S38" s="15">
        <v>7.800639391821744E-2</v>
      </c>
      <c r="T38" s="13">
        <v>20</v>
      </c>
      <c r="U38" s="15">
        <v>5.8565387837735319E-3</v>
      </c>
      <c r="V38" s="13">
        <v>0</v>
      </c>
      <c r="W38" s="16">
        <v>0</v>
      </c>
      <c r="X38" s="17">
        <v>0</v>
      </c>
      <c r="Y38" s="18">
        <f t="shared" si="0"/>
        <v>65</v>
      </c>
      <c r="Z38" s="14">
        <f t="shared" si="1"/>
        <v>1.02</v>
      </c>
      <c r="AA38" s="19" t="s">
        <v>52</v>
      </c>
    </row>
    <row r="39" spans="2:27" ht="21.75" x14ac:dyDescent="0.25">
      <c r="B39" s="9">
        <v>33</v>
      </c>
      <c r="C39" s="22" t="s">
        <v>64</v>
      </c>
      <c r="D39" s="11">
        <v>0</v>
      </c>
      <c r="E39" s="12">
        <v>15</v>
      </c>
      <c r="F39" s="11">
        <v>0</v>
      </c>
      <c r="G39" s="12">
        <v>15</v>
      </c>
      <c r="H39" s="13">
        <v>0</v>
      </c>
      <c r="I39" s="13">
        <v>15</v>
      </c>
      <c r="J39" s="14">
        <v>99.496158034597755</v>
      </c>
      <c r="K39" s="13">
        <v>20</v>
      </c>
      <c r="L39" s="14">
        <v>70.47</v>
      </c>
      <c r="M39" s="13">
        <v>20</v>
      </c>
      <c r="N39" s="13">
        <v>0</v>
      </c>
      <c r="O39" s="13">
        <v>0</v>
      </c>
      <c r="P39" s="13">
        <v>15</v>
      </c>
      <c r="Q39" s="13">
        <v>1</v>
      </c>
      <c r="R39" s="13">
        <v>0</v>
      </c>
      <c r="S39" s="15">
        <v>2.258118175449305E-2</v>
      </c>
      <c r="T39" s="13">
        <v>10</v>
      </c>
      <c r="U39" s="15">
        <v>0</v>
      </c>
      <c r="V39" s="13">
        <v>0</v>
      </c>
      <c r="W39" s="16">
        <v>0</v>
      </c>
      <c r="X39" s="17">
        <v>0</v>
      </c>
      <c r="Y39" s="18">
        <f t="shared" si="0"/>
        <v>90</v>
      </c>
      <c r="Z39" s="14">
        <f t="shared" si="1"/>
        <v>1.41</v>
      </c>
      <c r="AA39" s="19" t="s">
        <v>31</v>
      </c>
    </row>
    <row r="40" spans="2:27" ht="21.75" x14ac:dyDescent="0.25">
      <c r="B40" s="9">
        <v>34</v>
      </c>
      <c r="C40" s="10" t="s">
        <v>65</v>
      </c>
      <c r="D40" s="11">
        <v>0</v>
      </c>
      <c r="E40" s="12">
        <v>15</v>
      </c>
      <c r="F40" s="11">
        <v>0</v>
      </c>
      <c r="G40" s="12">
        <v>15</v>
      </c>
      <c r="H40" s="13">
        <v>0</v>
      </c>
      <c r="I40" s="13">
        <v>15</v>
      </c>
      <c r="J40" s="14">
        <v>99.523348313662893</v>
      </c>
      <c r="K40" s="13">
        <v>20</v>
      </c>
      <c r="L40" s="14">
        <v>69.08</v>
      </c>
      <c r="M40" s="13">
        <v>20</v>
      </c>
      <c r="N40" s="20">
        <v>0</v>
      </c>
      <c r="O40" s="13">
        <v>0</v>
      </c>
      <c r="P40" s="13">
        <v>15</v>
      </c>
      <c r="Q40" s="13">
        <v>0</v>
      </c>
      <c r="R40" s="13">
        <v>5</v>
      </c>
      <c r="S40" s="15">
        <v>7.7693424989580505E-3</v>
      </c>
      <c r="T40" s="13">
        <v>10</v>
      </c>
      <c r="U40" s="15">
        <v>0</v>
      </c>
      <c r="V40" s="13">
        <v>0</v>
      </c>
      <c r="W40" s="16">
        <v>0</v>
      </c>
      <c r="X40" s="17">
        <v>0</v>
      </c>
      <c r="Y40" s="18">
        <f t="shared" si="0"/>
        <v>95</v>
      </c>
      <c r="Z40" s="14">
        <f t="shared" si="1"/>
        <v>1.48</v>
      </c>
      <c r="AA40" s="19" t="s">
        <v>31</v>
      </c>
    </row>
    <row r="41" spans="2:27" ht="21.75" x14ac:dyDescent="0.25">
      <c r="B41" s="9">
        <v>35</v>
      </c>
      <c r="C41" s="10" t="s">
        <v>66</v>
      </c>
      <c r="D41" s="11">
        <v>0</v>
      </c>
      <c r="E41" s="12">
        <v>15</v>
      </c>
      <c r="F41" s="11">
        <v>0</v>
      </c>
      <c r="G41" s="12">
        <v>15</v>
      </c>
      <c r="H41" s="13">
        <v>0</v>
      </c>
      <c r="I41" s="13">
        <v>15</v>
      </c>
      <c r="J41" s="14">
        <v>100</v>
      </c>
      <c r="K41" s="13">
        <v>20</v>
      </c>
      <c r="L41" s="14">
        <v>67.73</v>
      </c>
      <c r="M41" s="13">
        <v>20</v>
      </c>
      <c r="N41" s="13">
        <v>0</v>
      </c>
      <c r="O41" s="13">
        <v>0</v>
      </c>
      <c r="P41" s="13">
        <v>15</v>
      </c>
      <c r="Q41" s="13">
        <v>1</v>
      </c>
      <c r="R41" s="13">
        <v>0</v>
      </c>
      <c r="S41" s="15">
        <v>7.5296382222132168E-4</v>
      </c>
      <c r="T41" s="13">
        <v>0</v>
      </c>
      <c r="U41" s="15">
        <v>0</v>
      </c>
      <c r="V41" s="13">
        <v>0</v>
      </c>
      <c r="W41" s="16">
        <v>0</v>
      </c>
      <c r="X41" s="17">
        <v>0</v>
      </c>
      <c r="Y41" s="18">
        <f t="shared" si="0"/>
        <v>100</v>
      </c>
      <c r="Z41" s="14">
        <f t="shared" si="1"/>
        <v>1.56</v>
      </c>
      <c r="AA41" s="19" t="s">
        <v>29</v>
      </c>
    </row>
    <row r="42" spans="2:27" ht="21.75" x14ac:dyDescent="0.25">
      <c r="B42" s="9">
        <v>36</v>
      </c>
      <c r="C42" s="23" t="s">
        <v>67</v>
      </c>
      <c r="D42" s="11">
        <v>0</v>
      </c>
      <c r="E42" s="12">
        <v>15</v>
      </c>
      <c r="F42" s="11">
        <v>0</v>
      </c>
      <c r="G42" s="12">
        <v>15</v>
      </c>
      <c r="H42" s="13">
        <v>0</v>
      </c>
      <c r="I42" s="13">
        <v>15</v>
      </c>
      <c r="J42" s="14">
        <v>100</v>
      </c>
      <c r="K42" s="13">
        <v>20</v>
      </c>
      <c r="L42" s="14">
        <v>65.36</v>
      </c>
      <c r="M42" s="13">
        <v>20</v>
      </c>
      <c r="N42" s="13">
        <v>1</v>
      </c>
      <c r="O42" s="13">
        <v>0</v>
      </c>
      <c r="P42" s="13">
        <v>15</v>
      </c>
      <c r="Q42" s="13">
        <v>0</v>
      </c>
      <c r="R42" s="13">
        <v>5</v>
      </c>
      <c r="S42" s="15">
        <v>0</v>
      </c>
      <c r="T42" s="13">
        <v>0</v>
      </c>
      <c r="U42" s="15">
        <v>2.6378197405298467E-2</v>
      </c>
      <c r="V42" s="13">
        <v>10</v>
      </c>
      <c r="W42" s="16">
        <v>0</v>
      </c>
      <c r="X42" s="17">
        <v>0</v>
      </c>
      <c r="Y42" s="18">
        <f t="shared" si="0"/>
        <v>95</v>
      </c>
      <c r="Z42" s="14">
        <f t="shared" si="1"/>
        <v>1.48</v>
      </c>
      <c r="AA42" s="19" t="s">
        <v>31</v>
      </c>
    </row>
    <row r="43" spans="2:27" ht="21.75" x14ac:dyDescent="0.25">
      <c r="B43" s="9">
        <v>37</v>
      </c>
      <c r="C43" s="10" t="s">
        <v>68</v>
      </c>
      <c r="D43" s="11">
        <v>0</v>
      </c>
      <c r="E43" s="12">
        <v>15</v>
      </c>
      <c r="F43" s="11">
        <v>0</v>
      </c>
      <c r="G43" s="12">
        <v>15</v>
      </c>
      <c r="H43" s="13">
        <v>0</v>
      </c>
      <c r="I43" s="13">
        <v>15</v>
      </c>
      <c r="J43" s="14">
        <v>99.941941036278578</v>
      </c>
      <c r="K43" s="13">
        <v>20</v>
      </c>
      <c r="L43" s="14">
        <v>73.86</v>
      </c>
      <c r="M43" s="13">
        <v>20</v>
      </c>
      <c r="N43" s="13">
        <v>1</v>
      </c>
      <c r="O43" s="13">
        <v>0</v>
      </c>
      <c r="P43" s="13">
        <v>15</v>
      </c>
      <c r="Q43" s="13">
        <v>0</v>
      </c>
      <c r="R43" s="13">
        <v>5</v>
      </c>
      <c r="S43" s="15">
        <v>3.9387823653074153E-2</v>
      </c>
      <c r="T43" s="13">
        <v>10</v>
      </c>
      <c r="U43" s="15">
        <v>0</v>
      </c>
      <c r="V43" s="13">
        <v>0</v>
      </c>
      <c r="W43" s="16">
        <v>0</v>
      </c>
      <c r="X43" s="17">
        <v>0</v>
      </c>
      <c r="Y43" s="18">
        <f t="shared" si="0"/>
        <v>95</v>
      </c>
      <c r="Z43" s="14">
        <f t="shared" si="1"/>
        <v>1.48</v>
      </c>
      <c r="AA43" s="19" t="s">
        <v>31</v>
      </c>
    </row>
    <row r="44" spans="2:27" ht="21.75" x14ac:dyDescent="0.25">
      <c r="B44" s="9">
        <v>38</v>
      </c>
      <c r="C44" s="10" t="s">
        <v>69</v>
      </c>
      <c r="D44" s="11">
        <v>0</v>
      </c>
      <c r="E44" s="12">
        <v>15</v>
      </c>
      <c r="F44" s="11">
        <v>0</v>
      </c>
      <c r="G44" s="12">
        <v>15</v>
      </c>
      <c r="H44" s="13">
        <v>0</v>
      </c>
      <c r="I44" s="13">
        <v>15</v>
      </c>
      <c r="J44" s="14">
        <v>99.343104702870221</v>
      </c>
      <c r="K44" s="13">
        <v>20</v>
      </c>
      <c r="L44" s="14">
        <v>72.73</v>
      </c>
      <c r="M44" s="13">
        <v>20</v>
      </c>
      <c r="N44" s="13">
        <v>0</v>
      </c>
      <c r="O44" s="13">
        <v>0</v>
      </c>
      <c r="P44" s="13">
        <v>15</v>
      </c>
      <c r="Q44" s="13">
        <v>0</v>
      </c>
      <c r="R44" s="13">
        <v>5</v>
      </c>
      <c r="S44" s="15">
        <v>4.7406355024303326E-3</v>
      </c>
      <c r="T44" s="13">
        <v>0</v>
      </c>
      <c r="U44" s="15">
        <v>4.6747822913170939E-19</v>
      </c>
      <c r="V44" s="13">
        <v>0</v>
      </c>
      <c r="W44" s="16">
        <v>0</v>
      </c>
      <c r="X44" s="17">
        <v>0</v>
      </c>
      <c r="Y44" s="18">
        <f t="shared" si="0"/>
        <v>105</v>
      </c>
      <c r="Z44" s="14">
        <f t="shared" si="1"/>
        <v>1.64</v>
      </c>
      <c r="AA44" s="19" t="s">
        <v>29</v>
      </c>
    </row>
    <row r="45" spans="2:27" ht="21.75" x14ac:dyDescent="0.25">
      <c r="B45" s="9">
        <v>39</v>
      </c>
      <c r="C45" s="10" t="s">
        <v>70</v>
      </c>
      <c r="D45" s="11">
        <v>0</v>
      </c>
      <c r="E45" s="12">
        <v>15</v>
      </c>
      <c r="F45" s="11">
        <v>0</v>
      </c>
      <c r="G45" s="12">
        <v>15</v>
      </c>
      <c r="H45" s="13">
        <v>0</v>
      </c>
      <c r="I45" s="13">
        <v>15</v>
      </c>
      <c r="J45" s="14">
        <v>96.822048540665222</v>
      </c>
      <c r="K45" s="13">
        <v>20</v>
      </c>
      <c r="L45" s="14">
        <v>64.760000000000005</v>
      </c>
      <c r="M45" s="13">
        <v>0</v>
      </c>
      <c r="N45" s="13">
        <v>3</v>
      </c>
      <c r="O45" s="13">
        <v>0</v>
      </c>
      <c r="P45" s="13">
        <v>0</v>
      </c>
      <c r="Q45" s="13">
        <v>0</v>
      </c>
      <c r="R45" s="13">
        <v>5</v>
      </c>
      <c r="S45" s="15">
        <v>0</v>
      </c>
      <c r="T45" s="13">
        <v>0</v>
      </c>
      <c r="U45" s="15">
        <v>0</v>
      </c>
      <c r="V45" s="13">
        <v>0</v>
      </c>
      <c r="W45" s="16">
        <v>0</v>
      </c>
      <c r="X45" s="17">
        <v>0</v>
      </c>
      <c r="Y45" s="18">
        <f t="shared" si="0"/>
        <v>70</v>
      </c>
      <c r="Z45" s="14">
        <f t="shared" si="1"/>
        <v>1.0900000000000001</v>
      </c>
      <c r="AA45" s="19" t="s">
        <v>52</v>
      </c>
    </row>
    <row r="46" spans="2:27" ht="21.75" x14ac:dyDescent="0.25">
      <c r="B46" s="9">
        <v>40</v>
      </c>
      <c r="C46" s="10" t="s">
        <v>71</v>
      </c>
      <c r="D46" s="11">
        <v>0</v>
      </c>
      <c r="E46" s="12">
        <v>15</v>
      </c>
      <c r="F46" s="11">
        <v>0</v>
      </c>
      <c r="G46" s="12">
        <v>15</v>
      </c>
      <c r="H46" s="13">
        <v>0</v>
      </c>
      <c r="I46" s="13">
        <v>15</v>
      </c>
      <c r="J46" s="14">
        <v>99.996861084174711</v>
      </c>
      <c r="K46" s="13">
        <v>20</v>
      </c>
      <c r="L46" s="14">
        <v>70.61</v>
      </c>
      <c r="M46" s="13">
        <v>20</v>
      </c>
      <c r="N46" s="13">
        <v>0</v>
      </c>
      <c r="O46" s="13">
        <v>0</v>
      </c>
      <c r="P46" s="13">
        <v>15</v>
      </c>
      <c r="Q46" s="13">
        <v>0</v>
      </c>
      <c r="R46" s="13">
        <v>5</v>
      </c>
      <c r="S46" s="15">
        <v>7.3209436670879447E-3</v>
      </c>
      <c r="T46" s="13">
        <v>0</v>
      </c>
      <c r="U46" s="15">
        <v>2.8421592425972739E-9</v>
      </c>
      <c r="V46" s="13">
        <v>0</v>
      </c>
      <c r="W46" s="16">
        <v>1</v>
      </c>
      <c r="X46" s="17">
        <v>10</v>
      </c>
      <c r="Y46" s="18">
        <f t="shared" si="0"/>
        <v>95</v>
      </c>
      <c r="Z46" s="14">
        <f t="shared" si="1"/>
        <v>1.48</v>
      </c>
      <c r="AA46" s="19" t="s">
        <v>31</v>
      </c>
    </row>
    <row r="47" spans="2:27" ht="21.75" x14ac:dyDescent="0.25">
      <c r="B47" s="9">
        <v>41</v>
      </c>
      <c r="C47" s="10" t="s">
        <v>72</v>
      </c>
      <c r="D47" s="11">
        <v>0</v>
      </c>
      <c r="E47" s="12">
        <v>15</v>
      </c>
      <c r="F47" s="11">
        <v>0</v>
      </c>
      <c r="G47" s="12">
        <v>15</v>
      </c>
      <c r="H47" s="13">
        <v>0</v>
      </c>
      <c r="I47" s="13">
        <v>15</v>
      </c>
      <c r="J47" s="14">
        <v>100</v>
      </c>
      <c r="K47" s="13">
        <v>20</v>
      </c>
      <c r="L47" s="14">
        <v>71.44</v>
      </c>
      <c r="M47" s="13">
        <v>20</v>
      </c>
      <c r="N47" s="13">
        <v>1</v>
      </c>
      <c r="O47" s="13">
        <v>0</v>
      </c>
      <c r="P47" s="13">
        <v>15</v>
      </c>
      <c r="Q47" s="13">
        <v>0</v>
      </c>
      <c r="R47" s="13">
        <v>5</v>
      </c>
      <c r="S47" s="15">
        <v>4.379796782387807E-2</v>
      </c>
      <c r="T47" s="13">
        <v>10</v>
      </c>
      <c r="U47" s="15">
        <v>0</v>
      </c>
      <c r="V47" s="13">
        <v>0</v>
      </c>
      <c r="W47" s="16">
        <v>0</v>
      </c>
      <c r="X47" s="17">
        <v>0</v>
      </c>
      <c r="Y47" s="18">
        <f t="shared" si="0"/>
        <v>95</v>
      </c>
      <c r="Z47" s="14">
        <f t="shared" si="1"/>
        <v>1.48</v>
      </c>
      <c r="AA47" s="19" t="s">
        <v>31</v>
      </c>
    </row>
    <row r="48" spans="2:27" ht="21.75" x14ac:dyDescent="0.25">
      <c r="B48" s="9">
        <v>42</v>
      </c>
      <c r="C48" s="10" t="s">
        <v>73</v>
      </c>
      <c r="D48" s="11">
        <v>0</v>
      </c>
      <c r="E48" s="12">
        <v>15</v>
      </c>
      <c r="F48" s="11">
        <v>0</v>
      </c>
      <c r="G48" s="12">
        <v>15</v>
      </c>
      <c r="H48" s="13">
        <v>0</v>
      </c>
      <c r="I48" s="13">
        <v>15</v>
      </c>
      <c r="J48" s="14">
        <v>99.15484248561495</v>
      </c>
      <c r="K48" s="13">
        <v>20</v>
      </c>
      <c r="L48" s="14">
        <v>67.680000000000007</v>
      </c>
      <c r="M48" s="13">
        <v>20</v>
      </c>
      <c r="N48" s="13">
        <v>0</v>
      </c>
      <c r="O48" s="13">
        <v>0</v>
      </c>
      <c r="P48" s="13">
        <v>15</v>
      </c>
      <c r="Q48" s="13">
        <v>0</v>
      </c>
      <c r="R48" s="13">
        <v>5</v>
      </c>
      <c r="S48" s="15">
        <v>1.8648056253148824E-2</v>
      </c>
      <c r="T48" s="13">
        <v>0</v>
      </c>
      <c r="U48" s="15">
        <v>2.0607194125936835E-3</v>
      </c>
      <c r="V48" s="13">
        <v>0</v>
      </c>
      <c r="W48" s="16">
        <v>0</v>
      </c>
      <c r="X48" s="17">
        <v>0</v>
      </c>
      <c r="Y48" s="18">
        <f t="shared" si="0"/>
        <v>105</v>
      </c>
      <c r="Z48" s="14">
        <f t="shared" si="1"/>
        <v>1.64</v>
      </c>
      <c r="AA48" s="19" t="s">
        <v>29</v>
      </c>
    </row>
    <row r="49" spans="2:27" ht="21.75" x14ac:dyDescent="0.25">
      <c r="B49" s="9">
        <v>43</v>
      </c>
      <c r="C49" s="10" t="s">
        <v>74</v>
      </c>
      <c r="D49" s="11">
        <v>0</v>
      </c>
      <c r="E49" s="12">
        <v>15</v>
      </c>
      <c r="F49" s="11">
        <v>0</v>
      </c>
      <c r="G49" s="12">
        <v>15</v>
      </c>
      <c r="H49" s="13">
        <v>0</v>
      </c>
      <c r="I49" s="13">
        <v>15</v>
      </c>
      <c r="J49" s="14">
        <v>97.766455034392763</v>
      </c>
      <c r="K49" s="13">
        <v>20</v>
      </c>
      <c r="L49" s="14">
        <v>68.69</v>
      </c>
      <c r="M49" s="13">
        <v>20</v>
      </c>
      <c r="N49" s="13">
        <v>3</v>
      </c>
      <c r="O49" s="13">
        <v>0</v>
      </c>
      <c r="P49" s="13">
        <v>0</v>
      </c>
      <c r="Q49" s="13">
        <v>0</v>
      </c>
      <c r="R49" s="13">
        <v>5</v>
      </c>
      <c r="S49" s="15">
        <v>1.4899669520392466E-3</v>
      </c>
      <c r="T49" s="13">
        <v>0</v>
      </c>
      <c r="U49" s="15">
        <v>2.1624591405090564E-2</v>
      </c>
      <c r="V49" s="13">
        <v>10</v>
      </c>
      <c r="W49" s="16">
        <v>1</v>
      </c>
      <c r="X49" s="17">
        <v>10</v>
      </c>
      <c r="Y49" s="18">
        <f t="shared" si="0"/>
        <v>70</v>
      </c>
      <c r="Z49" s="14">
        <f t="shared" si="1"/>
        <v>1.0900000000000001</v>
      </c>
      <c r="AA49" s="19" t="s">
        <v>52</v>
      </c>
    </row>
    <row r="50" spans="2:27" ht="21.75" x14ac:dyDescent="0.25">
      <c r="B50" s="9">
        <v>44</v>
      </c>
      <c r="C50" s="22" t="s">
        <v>75</v>
      </c>
      <c r="D50" s="11">
        <v>0</v>
      </c>
      <c r="E50" s="12">
        <v>15</v>
      </c>
      <c r="F50" s="11">
        <v>0</v>
      </c>
      <c r="G50" s="12">
        <v>15</v>
      </c>
      <c r="H50" s="13">
        <v>0</v>
      </c>
      <c r="I50" s="13">
        <v>15</v>
      </c>
      <c r="J50" s="14">
        <v>98.932475333405606</v>
      </c>
      <c r="K50" s="13">
        <v>20</v>
      </c>
      <c r="L50" s="14">
        <v>69.849999999999994</v>
      </c>
      <c r="M50" s="13">
        <v>20</v>
      </c>
      <c r="N50" s="13">
        <v>2</v>
      </c>
      <c r="O50" s="13">
        <v>0</v>
      </c>
      <c r="P50" s="13">
        <v>5</v>
      </c>
      <c r="Q50" s="13">
        <v>0</v>
      </c>
      <c r="R50" s="13">
        <v>5</v>
      </c>
      <c r="S50" s="15">
        <v>2.4047069351338397E-2</v>
      </c>
      <c r="T50" s="13">
        <v>10</v>
      </c>
      <c r="U50" s="15">
        <v>2.3660178304234867E-3</v>
      </c>
      <c r="V50" s="13">
        <v>0</v>
      </c>
      <c r="W50" s="16">
        <v>0</v>
      </c>
      <c r="X50" s="17">
        <v>0</v>
      </c>
      <c r="Y50" s="18">
        <f t="shared" si="0"/>
        <v>85</v>
      </c>
      <c r="Z50" s="14">
        <f t="shared" si="1"/>
        <v>1.33</v>
      </c>
      <c r="AA50" s="19" t="s">
        <v>31</v>
      </c>
    </row>
    <row r="51" spans="2:27" ht="21.75" x14ac:dyDescent="0.25">
      <c r="B51" s="9">
        <v>45</v>
      </c>
      <c r="C51" s="22" t="s">
        <v>76</v>
      </c>
      <c r="D51" s="11">
        <v>2</v>
      </c>
      <c r="E51" s="12">
        <v>15</v>
      </c>
      <c r="F51" s="11">
        <v>0.03</v>
      </c>
      <c r="G51" s="12">
        <v>15</v>
      </c>
      <c r="H51" s="13">
        <v>0</v>
      </c>
      <c r="I51" s="13">
        <v>15</v>
      </c>
      <c r="J51" s="14">
        <v>96.275783470436764</v>
      </c>
      <c r="K51" s="13">
        <v>20</v>
      </c>
      <c r="L51" s="14">
        <v>64.41</v>
      </c>
      <c r="M51" s="13">
        <v>0</v>
      </c>
      <c r="N51" s="13">
        <v>3</v>
      </c>
      <c r="O51" s="13">
        <v>1</v>
      </c>
      <c r="P51" s="13">
        <v>0</v>
      </c>
      <c r="Q51" s="13">
        <v>0</v>
      </c>
      <c r="R51" s="13">
        <v>5</v>
      </c>
      <c r="S51" s="15">
        <v>7.2035048987608326E-3</v>
      </c>
      <c r="T51" s="13">
        <v>0</v>
      </c>
      <c r="U51" s="15">
        <v>3.6647581677445602E-4</v>
      </c>
      <c r="V51" s="13">
        <v>0</v>
      </c>
      <c r="W51" s="16">
        <v>0</v>
      </c>
      <c r="X51" s="17">
        <v>0</v>
      </c>
      <c r="Y51" s="18">
        <f t="shared" si="0"/>
        <v>70</v>
      </c>
      <c r="Z51" s="14">
        <f t="shared" si="1"/>
        <v>1.0900000000000001</v>
      </c>
      <c r="AA51" s="19" t="s">
        <v>52</v>
      </c>
    </row>
    <row r="52" spans="2:27" ht="21.75" x14ac:dyDescent="0.25">
      <c r="B52" s="9">
        <v>46</v>
      </c>
      <c r="C52" s="10" t="s">
        <v>77</v>
      </c>
      <c r="D52" s="11">
        <v>0</v>
      </c>
      <c r="E52" s="12">
        <v>15</v>
      </c>
      <c r="F52" s="11">
        <v>0</v>
      </c>
      <c r="G52" s="12">
        <v>15</v>
      </c>
      <c r="H52" s="13">
        <v>0</v>
      </c>
      <c r="I52" s="13">
        <v>15</v>
      </c>
      <c r="J52" s="14">
        <v>99.692348083742161</v>
      </c>
      <c r="K52" s="13">
        <v>20</v>
      </c>
      <c r="L52" s="14">
        <v>61.57</v>
      </c>
      <c r="M52" s="13">
        <v>0</v>
      </c>
      <c r="N52" s="13">
        <v>1</v>
      </c>
      <c r="O52" s="13">
        <v>1</v>
      </c>
      <c r="P52" s="13">
        <v>0</v>
      </c>
      <c r="Q52" s="13">
        <v>0</v>
      </c>
      <c r="R52" s="13">
        <v>5</v>
      </c>
      <c r="S52" s="15">
        <v>7.512124722525145E-3</v>
      </c>
      <c r="T52" s="13">
        <v>0</v>
      </c>
      <c r="U52" s="15">
        <v>0</v>
      </c>
      <c r="V52" s="13">
        <v>0</v>
      </c>
      <c r="W52" s="16">
        <v>0</v>
      </c>
      <c r="X52" s="17">
        <v>0</v>
      </c>
      <c r="Y52" s="18">
        <f t="shared" si="0"/>
        <v>70</v>
      </c>
      <c r="Z52" s="14">
        <f t="shared" si="1"/>
        <v>1.0900000000000001</v>
      </c>
      <c r="AA52" s="19" t="s">
        <v>52</v>
      </c>
    </row>
    <row r="53" spans="2:27" ht="21.75" x14ac:dyDescent="0.25">
      <c r="B53" s="9">
        <v>47</v>
      </c>
      <c r="C53" s="21" t="s">
        <v>78</v>
      </c>
      <c r="D53" s="11">
        <v>0</v>
      </c>
      <c r="E53" s="12">
        <v>15</v>
      </c>
      <c r="F53" s="11">
        <v>0</v>
      </c>
      <c r="G53" s="12">
        <v>15</v>
      </c>
      <c r="H53" s="13">
        <v>0</v>
      </c>
      <c r="I53" s="13">
        <v>15</v>
      </c>
      <c r="J53" s="14">
        <v>99.919327197715006</v>
      </c>
      <c r="K53" s="13">
        <v>20</v>
      </c>
      <c r="L53" s="14">
        <v>65.36</v>
      </c>
      <c r="M53" s="13">
        <v>20</v>
      </c>
      <c r="N53" s="13">
        <v>3</v>
      </c>
      <c r="O53" s="13">
        <v>2</v>
      </c>
      <c r="P53" s="13">
        <v>0</v>
      </c>
      <c r="Q53" s="13">
        <v>0</v>
      </c>
      <c r="R53" s="13">
        <v>5</v>
      </c>
      <c r="S53" s="15">
        <v>1.0550698957687538E-2</v>
      </c>
      <c r="T53" s="13">
        <v>0</v>
      </c>
      <c r="U53" s="15">
        <v>1.4915250174353339E-6</v>
      </c>
      <c r="V53" s="13">
        <v>0</v>
      </c>
      <c r="W53" s="16">
        <v>0</v>
      </c>
      <c r="X53" s="17">
        <v>0</v>
      </c>
      <c r="Y53" s="18">
        <f t="shared" si="0"/>
        <v>90</v>
      </c>
      <c r="Z53" s="14">
        <f t="shared" si="1"/>
        <v>1.41</v>
      </c>
      <c r="AA53" s="19" t="s">
        <v>31</v>
      </c>
    </row>
    <row r="54" spans="2:27" ht="21.75" x14ac:dyDescent="0.25">
      <c r="B54" s="9">
        <v>48</v>
      </c>
      <c r="C54" s="10" t="s">
        <v>79</v>
      </c>
      <c r="D54" s="11">
        <v>0</v>
      </c>
      <c r="E54" s="12">
        <v>15</v>
      </c>
      <c r="F54" s="11">
        <v>0</v>
      </c>
      <c r="G54" s="12">
        <v>15</v>
      </c>
      <c r="H54" s="13">
        <v>0</v>
      </c>
      <c r="I54" s="13">
        <v>15</v>
      </c>
      <c r="J54" s="14">
        <v>100</v>
      </c>
      <c r="K54" s="13">
        <v>20</v>
      </c>
      <c r="L54" s="14">
        <v>66.19</v>
      </c>
      <c r="M54" s="13">
        <v>20</v>
      </c>
      <c r="N54" s="13">
        <v>0</v>
      </c>
      <c r="O54" s="13">
        <v>0</v>
      </c>
      <c r="P54" s="13">
        <v>15</v>
      </c>
      <c r="Q54" s="13">
        <v>0</v>
      </c>
      <c r="R54" s="13">
        <v>5</v>
      </c>
      <c r="S54" s="15">
        <v>1.1706664692880554E-2</v>
      </c>
      <c r="T54" s="13">
        <v>0</v>
      </c>
      <c r="U54" s="15">
        <v>3.4073365474269865E-3</v>
      </c>
      <c r="V54" s="13">
        <v>0</v>
      </c>
      <c r="W54" s="16">
        <v>0</v>
      </c>
      <c r="X54" s="17">
        <v>0</v>
      </c>
      <c r="Y54" s="18">
        <f t="shared" si="0"/>
        <v>105</v>
      </c>
      <c r="Z54" s="14">
        <f t="shared" si="1"/>
        <v>1.64</v>
      </c>
      <c r="AA54" s="19" t="s">
        <v>29</v>
      </c>
    </row>
    <row r="55" spans="2:27" ht="21.75" x14ac:dyDescent="0.25">
      <c r="B55" s="9">
        <v>49</v>
      </c>
      <c r="C55" s="10" t="s">
        <v>80</v>
      </c>
      <c r="D55" s="11">
        <v>0</v>
      </c>
      <c r="E55" s="12">
        <v>15</v>
      </c>
      <c r="F55" s="11">
        <v>0</v>
      </c>
      <c r="G55" s="12">
        <v>15</v>
      </c>
      <c r="H55" s="13">
        <v>0</v>
      </c>
      <c r="I55" s="13">
        <v>15</v>
      </c>
      <c r="J55" s="14">
        <v>98.21713792112584</v>
      </c>
      <c r="K55" s="13">
        <v>20</v>
      </c>
      <c r="L55" s="14">
        <v>67.52</v>
      </c>
      <c r="M55" s="13">
        <v>20</v>
      </c>
      <c r="N55" s="13">
        <v>1</v>
      </c>
      <c r="O55" s="13">
        <v>0</v>
      </c>
      <c r="P55" s="13">
        <v>15</v>
      </c>
      <c r="Q55" s="13">
        <v>0</v>
      </c>
      <c r="R55" s="13">
        <v>5</v>
      </c>
      <c r="S55" s="15">
        <v>2.8420757133572321E-2</v>
      </c>
      <c r="T55" s="13">
        <v>10</v>
      </c>
      <c r="U55" s="15">
        <v>3.9674849225916713E-5</v>
      </c>
      <c r="V55" s="13">
        <v>0</v>
      </c>
      <c r="W55" s="16">
        <v>0</v>
      </c>
      <c r="X55" s="17">
        <v>0</v>
      </c>
      <c r="Y55" s="18">
        <f t="shared" si="0"/>
        <v>95</v>
      </c>
      <c r="Z55" s="14">
        <f t="shared" si="1"/>
        <v>1.48</v>
      </c>
      <c r="AA55" s="19" t="s">
        <v>31</v>
      </c>
    </row>
    <row r="56" spans="2:27" ht="21.75" x14ac:dyDescent="0.25">
      <c r="B56" s="9">
        <v>50</v>
      </c>
      <c r="C56" s="10" t="s">
        <v>81</v>
      </c>
      <c r="D56" s="11">
        <v>0</v>
      </c>
      <c r="E56" s="12">
        <v>15</v>
      </c>
      <c r="F56" s="11">
        <v>0</v>
      </c>
      <c r="G56" s="12">
        <v>15</v>
      </c>
      <c r="H56" s="13">
        <v>0</v>
      </c>
      <c r="I56" s="13">
        <v>15</v>
      </c>
      <c r="J56" s="14">
        <v>99.346447684849394</v>
      </c>
      <c r="K56" s="13">
        <v>20</v>
      </c>
      <c r="L56" s="14">
        <v>69.540000000000006</v>
      </c>
      <c r="M56" s="13">
        <v>20</v>
      </c>
      <c r="N56" s="13">
        <v>1</v>
      </c>
      <c r="O56" s="13">
        <v>0</v>
      </c>
      <c r="P56" s="13">
        <v>15</v>
      </c>
      <c r="Q56" s="13">
        <v>0</v>
      </c>
      <c r="R56" s="13">
        <v>5</v>
      </c>
      <c r="S56" s="15">
        <v>1.0227594312098494E-2</v>
      </c>
      <c r="T56" s="13">
        <v>0</v>
      </c>
      <c r="U56" s="15">
        <v>8.4435815596458717E-3</v>
      </c>
      <c r="V56" s="13">
        <v>0</v>
      </c>
      <c r="W56" s="16">
        <v>0</v>
      </c>
      <c r="X56" s="17">
        <v>0</v>
      </c>
      <c r="Y56" s="18">
        <f t="shared" si="0"/>
        <v>105</v>
      </c>
      <c r="Z56" s="14">
        <f t="shared" si="1"/>
        <v>1.64</v>
      </c>
      <c r="AA56" s="19" t="s">
        <v>29</v>
      </c>
    </row>
    <row r="57" spans="2:27" ht="21.75" x14ac:dyDescent="0.25">
      <c r="B57" s="9">
        <v>51</v>
      </c>
      <c r="C57" s="10" t="s">
        <v>82</v>
      </c>
      <c r="D57" s="11">
        <v>0</v>
      </c>
      <c r="E57" s="12">
        <v>15</v>
      </c>
      <c r="F57" s="11">
        <v>0</v>
      </c>
      <c r="G57" s="12">
        <v>15</v>
      </c>
      <c r="H57" s="13">
        <v>0</v>
      </c>
      <c r="I57" s="13">
        <v>15</v>
      </c>
      <c r="J57" s="14">
        <v>99.985259729413727</v>
      </c>
      <c r="K57" s="13">
        <v>20</v>
      </c>
      <c r="L57" s="14">
        <v>67.81</v>
      </c>
      <c r="M57" s="13">
        <v>20</v>
      </c>
      <c r="N57" s="13">
        <v>0</v>
      </c>
      <c r="O57" s="13">
        <v>0</v>
      </c>
      <c r="P57" s="13">
        <v>15</v>
      </c>
      <c r="Q57" s="13">
        <v>0</v>
      </c>
      <c r="R57" s="13">
        <v>5</v>
      </c>
      <c r="S57" s="15">
        <v>1.1009998246893778E-2</v>
      </c>
      <c r="T57" s="13">
        <v>0</v>
      </c>
      <c r="U57" s="15">
        <v>0</v>
      </c>
      <c r="V57" s="13">
        <v>0</v>
      </c>
      <c r="W57" s="16">
        <v>0</v>
      </c>
      <c r="X57" s="17">
        <v>0</v>
      </c>
      <c r="Y57" s="18">
        <f t="shared" si="0"/>
        <v>105</v>
      </c>
      <c r="Z57" s="14">
        <f t="shared" si="1"/>
        <v>1.64</v>
      </c>
      <c r="AA57" s="19" t="s">
        <v>29</v>
      </c>
    </row>
    <row r="58" spans="2:27" ht="21.75" x14ac:dyDescent="0.25">
      <c r="B58" s="9">
        <v>52</v>
      </c>
      <c r="C58" s="10" t="s">
        <v>83</v>
      </c>
      <c r="D58" s="11">
        <v>0</v>
      </c>
      <c r="E58" s="12">
        <v>15</v>
      </c>
      <c r="F58" s="11">
        <v>0</v>
      </c>
      <c r="G58" s="12">
        <v>15</v>
      </c>
      <c r="H58" s="13">
        <v>0</v>
      </c>
      <c r="I58" s="13">
        <v>15</v>
      </c>
      <c r="J58" s="14">
        <v>98.995802419354845</v>
      </c>
      <c r="K58" s="13">
        <v>20</v>
      </c>
      <c r="L58" s="14">
        <v>71.849999999999994</v>
      </c>
      <c r="M58" s="13">
        <v>20</v>
      </c>
      <c r="N58" s="13">
        <v>0</v>
      </c>
      <c r="O58" s="13">
        <v>0</v>
      </c>
      <c r="P58" s="13">
        <v>15</v>
      </c>
      <c r="Q58" s="13">
        <v>0</v>
      </c>
      <c r="R58" s="13">
        <v>5</v>
      </c>
      <c r="S58" s="15">
        <v>1.8543464606226454E-2</v>
      </c>
      <c r="T58" s="13">
        <v>0</v>
      </c>
      <c r="U58" s="15">
        <v>0</v>
      </c>
      <c r="V58" s="13">
        <v>0</v>
      </c>
      <c r="W58" s="16">
        <v>0</v>
      </c>
      <c r="X58" s="17">
        <v>0</v>
      </c>
      <c r="Y58" s="18">
        <f t="shared" si="0"/>
        <v>105</v>
      </c>
      <c r="Z58" s="14">
        <f t="shared" si="1"/>
        <v>1.64</v>
      </c>
      <c r="AA58" s="19" t="s">
        <v>29</v>
      </c>
    </row>
    <row r="59" spans="2:27" ht="21.75" x14ac:dyDescent="0.25">
      <c r="B59" s="9">
        <v>53</v>
      </c>
      <c r="C59" s="10" t="s">
        <v>84</v>
      </c>
      <c r="D59" s="11">
        <v>0</v>
      </c>
      <c r="E59" s="12">
        <v>15</v>
      </c>
      <c r="F59" s="11">
        <v>0</v>
      </c>
      <c r="G59" s="12">
        <v>15</v>
      </c>
      <c r="H59" s="13">
        <v>0</v>
      </c>
      <c r="I59" s="13">
        <v>15</v>
      </c>
      <c r="J59" s="14">
        <v>99.578477209302321</v>
      </c>
      <c r="K59" s="13">
        <v>20</v>
      </c>
      <c r="L59" s="14">
        <v>67.77</v>
      </c>
      <c r="M59" s="13">
        <v>20</v>
      </c>
      <c r="N59" s="13">
        <v>0</v>
      </c>
      <c r="O59" s="13">
        <v>0</v>
      </c>
      <c r="P59" s="13">
        <v>15</v>
      </c>
      <c r="Q59" s="13">
        <v>0</v>
      </c>
      <c r="R59" s="13">
        <v>5</v>
      </c>
      <c r="S59" s="15">
        <v>5.4132519018056449E-2</v>
      </c>
      <c r="T59" s="13">
        <v>20</v>
      </c>
      <c r="U59" s="15">
        <v>1.9034035434662786E-3</v>
      </c>
      <c r="V59" s="13">
        <v>0</v>
      </c>
      <c r="W59" s="16">
        <v>0</v>
      </c>
      <c r="X59" s="17">
        <v>0</v>
      </c>
      <c r="Y59" s="18">
        <f t="shared" si="0"/>
        <v>85</v>
      </c>
      <c r="Z59" s="14">
        <f t="shared" si="1"/>
        <v>1.33</v>
      </c>
      <c r="AA59" s="19" t="s">
        <v>31</v>
      </c>
    </row>
    <row r="60" spans="2:27" ht="21.75" x14ac:dyDescent="0.25">
      <c r="B60" s="9">
        <v>54</v>
      </c>
      <c r="C60" s="10" t="s">
        <v>85</v>
      </c>
      <c r="D60" s="11">
        <v>0</v>
      </c>
      <c r="E60" s="12">
        <v>15</v>
      </c>
      <c r="F60" s="11">
        <v>0</v>
      </c>
      <c r="G60" s="12">
        <v>15</v>
      </c>
      <c r="H60" s="13">
        <v>0</v>
      </c>
      <c r="I60" s="13">
        <v>15</v>
      </c>
      <c r="J60" s="14">
        <v>99.117673863081151</v>
      </c>
      <c r="K60" s="13">
        <v>20</v>
      </c>
      <c r="L60" s="14">
        <v>72.22</v>
      </c>
      <c r="M60" s="13">
        <v>20</v>
      </c>
      <c r="N60" s="13">
        <v>1</v>
      </c>
      <c r="O60" s="13">
        <v>0</v>
      </c>
      <c r="P60" s="13">
        <v>15</v>
      </c>
      <c r="Q60" s="13">
        <v>0</v>
      </c>
      <c r="R60" s="13">
        <v>5</v>
      </c>
      <c r="S60" s="15">
        <v>9.2459435966224662E-3</v>
      </c>
      <c r="T60" s="13">
        <v>0</v>
      </c>
      <c r="U60" s="15">
        <v>3.0451179696349274E-4</v>
      </c>
      <c r="V60" s="13">
        <v>0</v>
      </c>
      <c r="W60" s="16">
        <v>0</v>
      </c>
      <c r="X60" s="17">
        <v>0</v>
      </c>
      <c r="Y60" s="18">
        <f t="shared" si="0"/>
        <v>105</v>
      </c>
      <c r="Z60" s="14">
        <f t="shared" si="1"/>
        <v>1.64</v>
      </c>
      <c r="AA60" s="19" t="s">
        <v>29</v>
      </c>
    </row>
    <row r="61" spans="2:27" ht="53.25" x14ac:dyDescent="0.25">
      <c r="B61" s="9">
        <v>55</v>
      </c>
      <c r="C61" s="10" t="s">
        <v>86</v>
      </c>
      <c r="D61" s="11">
        <v>0</v>
      </c>
      <c r="E61" s="12">
        <v>15</v>
      </c>
      <c r="F61" s="11">
        <v>0</v>
      </c>
      <c r="G61" s="12">
        <v>15</v>
      </c>
      <c r="H61" s="13">
        <v>0</v>
      </c>
      <c r="I61" s="13">
        <v>15</v>
      </c>
      <c r="J61" s="14">
        <v>97.44</v>
      </c>
      <c r="K61" s="13">
        <v>20</v>
      </c>
      <c r="L61" s="14">
        <v>65.84</v>
      </c>
      <c r="M61" s="13">
        <v>20</v>
      </c>
      <c r="N61" s="13">
        <v>0</v>
      </c>
      <c r="O61" s="13">
        <v>0</v>
      </c>
      <c r="P61" s="13">
        <v>15</v>
      </c>
      <c r="Q61" s="13">
        <v>0</v>
      </c>
      <c r="R61" s="13">
        <v>5</v>
      </c>
      <c r="S61" s="15">
        <v>3.1037360902482214E-2</v>
      </c>
      <c r="T61" s="13">
        <v>10</v>
      </c>
      <c r="U61" s="15">
        <v>2.5920340734331762E-3</v>
      </c>
      <c r="V61" s="13">
        <v>0</v>
      </c>
      <c r="W61" s="16">
        <v>0</v>
      </c>
      <c r="X61" s="17">
        <v>0</v>
      </c>
      <c r="Y61" s="18">
        <f t="shared" si="0"/>
        <v>95</v>
      </c>
      <c r="Z61" s="14">
        <f t="shared" si="1"/>
        <v>1.48</v>
      </c>
      <c r="AA61" s="19" t="s">
        <v>31</v>
      </c>
    </row>
    <row r="62" spans="2:27" ht="21.75" x14ac:dyDescent="0.25">
      <c r="B62" s="9">
        <v>56</v>
      </c>
      <c r="C62" s="10" t="s">
        <v>87</v>
      </c>
      <c r="D62" s="11">
        <v>0</v>
      </c>
      <c r="E62" s="12">
        <v>15</v>
      </c>
      <c r="F62" s="11">
        <v>0</v>
      </c>
      <c r="G62" s="12">
        <v>15</v>
      </c>
      <c r="H62" s="13">
        <v>0</v>
      </c>
      <c r="I62" s="13">
        <v>15</v>
      </c>
      <c r="J62" s="14">
        <v>99.79</v>
      </c>
      <c r="K62" s="13">
        <v>20</v>
      </c>
      <c r="L62" s="14">
        <v>65.28</v>
      </c>
      <c r="M62" s="13">
        <v>20</v>
      </c>
      <c r="N62" s="13">
        <v>0</v>
      </c>
      <c r="O62" s="13">
        <v>0</v>
      </c>
      <c r="P62" s="13">
        <v>15</v>
      </c>
      <c r="Q62" s="13">
        <v>1</v>
      </c>
      <c r="R62" s="13">
        <v>0</v>
      </c>
      <c r="S62" s="15">
        <v>4.9633416450070959E-3</v>
      </c>
      <c r="T62" s="13">
        <v>0</v>
      </c>
      <c r="U62" s="15">
        <v>-1.3583589275963006E-7</v>
      </c>
      <c r="V62" s="13">
        <v>0</v>
      </c>
      <c r="W62" s="16">
        <v>0</v>
      </c>
      <c r="X62" s="17">
        <v>0</v>
      </c>
      <c r="Y62" s="18">
        <f t="shared" si="0"/>
        <v>100</v>
      </c>
      <c r="Z62" s="14">
        <f t="shared" si="1"/>
        <v>1.56</v>
      </c>
      <c r="AA62" s="19" t="s">
        <v>29</v>
      </c>
    </row>
    <row r="63" spans="2:27" ht="21.75" x14ac:dyDescent="0.25">
      <c r="B63" s="9">
        <v>57</v>
      </c>
      <c r="C63" s="21" t="s">
        <v>88</v>
      </c>
      <c r="D63" s="11">
        <v>0</v>
      </c>
      <c r="E63" s="12">
        <v>15</v>
      </c>
      <c r="F63" s="11">
        <v>0</v>
      </c>
      <c r="G63" s="12">
        <v>15</v>
      </c>
      <c r="H63" s="13">
        <v>0</v>
      </c>
      <c r="I63" s="13">
        <v>15</v>
      </c>
      <c r="J63" s="14">
        <v>96</v>
      </c>
      <c r="K63" s="13">
        <v>20</v>
      </c>
      <c r="L63" s="14">
        <v>67.959999999999994</v>
      </c>
      <c r="M63" s="13">
        <v>20</v>
      </c>
      <c r="N63" s="13">
        <v>1</v>
      </c>
      <c r="O63" s="13">
        <v>0</v>
      </c>
      <c r="P63" s="13">
        <v>15</v>
      </c>
      <c r="Q63" s="13">
        <v>0</v>
      </c>
      <c r="R63" s="13">
        <v>5</v>
      </c>
      <c r="S63" s="15">
        <v>2.4636791042546343E-2</v>
      </c>
      <c r="T63" s="13">
        <v>10</v>
      </c>
      <c r="U63" s="15">
        <v>4.5255249063538387E-2</v>
      </c>
      <c r="V63" s="13">
        <v>10</v>
      </c>
      <c r="W63" s="16">
        <v>0</v>
      </c>
      <c r="X63" s="17">
        <v>0</v>
      </c>
      <c r="Y63" s="18">
        <f t="shared" si="0"/>
        <v>85</v>
      </c>
      <c r="Z63" s="14">
        <f t="shared" si="1"/>
        <v>1.33</v>
      </c>
      <c r="AA63" s="19" t="s">
        <v>31</v>
      </c>
    </row>
    <row r="64" spans="2:27" ht="21.75" x14ac:dyDescent="0.25">
      <c r="B64" s="9">
        <v>58</v>
      </c>
      <c r="C64" s="10" t="s">
        <v>89</v>
      </c>
      <c r="D64" s="11">
        <v>0</v>
      </c>
      <c r="E64" s="12">
        <v>15</v>
      </c>
      <c r="F64" s="11">
        <v>0</v>
      </c>
      <c r="G64" s="12">
        <v>15</v>
      </c>
      <c r="H64" s="13">
        <v>0</v>
      </c>
      <c r="I64" s="13">
        <v>15</v>
      </c>
      <c r="J64" s="14">
        <v>100</v>
      </c>
      <c r="K64" s="13">
        <v>20</v>
      </c>
      <c r="L64" s="14">
        <v>70.39</v>
      </c>
      <c r="M64" s="13">
        <v>20</v>
      </c>
      <c r="N64" s="13">
        <v>0</v>
      </c>
      <c r="O64" s="13">
        <v>0</v>
      </c>
      <c r="P64" s="13">
        <v>15</v>
      </c>
      <c r="Q64" s="13">
        <v>0</v>
      </c>
      <c r="R64" s="13">
        <v>5</v>
      </c>
      <c r="S64" s="15">
        <v>9.3687890352285395E-3</v>
      </c>
      <c r="T64" s="13">
        <v>0</v>
      </c>
      <c r="U64" s="15">
        <v>-8.5246957552527065E-18</v>
      </c>
      <c r="V64" s="13">
        <v>0</v>
      </c>
      <c r="W64" s="16">
        <v>0</v>
      </c>
      <c r="X64" s="17">
        <v>0</v>
      </c>
      <c r="Y64" s="18">
        <f t="shared" si="0"/>
        <v>105</v>
      </c>
      <c r="Z64" s="14">
        <f t="shared" si="1"/>
        <v>1.64</v>
      </c>
      <c r="AA64" s="19" t="s">
        <v>29</v>
      </c>
    </row>
    <row r="65" spans="2:27" ht="42.75" x14ac:dyDescent="0.25">
      <c r="B65" s="9">
        <v>59</v>
      </c>
      <c r="C65" s="10" t="s">
        <v>90</v>
      </c>
      <c r="D65" s="11">
        <v>0</v>
      </c>
      <c r="E65" s="12">
        <v>15</v>
      </c>
      <c r="F65" s="11">
        <v>0</v>
      </c>
      <c r="G65" s="12">
        <v>15</v>
      </c>
      <c r="H65" s="13">
        <v>0</v>
      </c>
      <c r="I65" s="13">
        <v>15</v>
      </c>
      <c r="J65" s="14">
        <v>98.167683739508561</v>
      </c>
      <c r="K65" s="13">
        <v>20</v>
      </c>
      <c r="L65" s="14">
        <v>68.599999999999994</v>
      </c>
      <c r="M65" s="13">
        <v>20</v>
      </c>
      <c r="N65" s="13">
        <v>0</v>
      </c>
      <c r="O65" s="13">
        <v>0</v>
      </c>
      <c r="P65" s="13">
        <v>15</v>
      </c>
      <c r="Q65" s="13">
        <v>0</v>
      </c>
      <c r="R65" s="13">
        <v>5</v>
      </c>
      <c r="S65" s="15">
        <v>1.7945684075131311E-2</v>
      </c>
      <c r="T65" s="13">
        <v>0</v>
      </c>
      <c r="U65" s="15">
        <v>1.5280761126960105E-4</v>
      </c>
      <c r="V65" s="13">
        <v>0</v>
      </c>
      <c r="W65" s="16">
        <v>0</v>
      </c>
      <c r="X65" s="17">
        <v>0</v>
      </c>
      <c r="Y65" s="18">
        <f t="shared" si="0"/>
        <v>105</v>
      </c>
      <c r="Z65" s="14">
        <f t="shared" si="1"/>
        <v>1.64</v>
      </c>
      <c r="AA65" s="19" t="s">
        <v>29</v>
      </c>
    </row>
    <row r="66" spans="2:27" ht="21.75" x14ac:dyDescent="0.25">
      <c r="B66" s="9">
        <v>60</v>
      </c>
      <c r="C66" s="10" t="s">
        <v>91</v>
      </c>
      <c r="D66" s="11">
        <v>0</v>
      </c>
      <c r="E66" s="12">
        <v>15</v>
      </c>
      <c r="F66" s="11">
        <v>0</v>
      </c>
      <c r="G66" s="12">
        <v>15</v>
      </c>
      <c r="H66" s="13">
        <v>0</v>
      </c>
      <c r="I66" s="13">
        <v>15</v>
      </c>
      <c r="J66" s="14">
        <v>99.999873199227167</v>
      </c>
      <c r="K66" s="13">
        <v>20</v>
      </c>
      <c r="L66" s="14">
        <v>67.86</v>
      </c>
      <c r="M66" s="13">
        <v>20</v>
      </c>
      <c r="N66" s="13">
        <v>2</v>
      </c>
      <c r="O66" s="13">
        <v>1</v>
      </c>
      <c r="P66" s="13">
        <v>0</v>
      </c>
      <c r="Q66" s="13">
        <v>2</v>
      </c>
      <c r="R66" s="13">
        <v>0</v>
      </c>
      <c r="S66" s="15">
        <v>5.07484047998518E-2</v>
      </c>
      <c r="T66" s="13">
        <v>20</v>
      </c>
      <c r="U66" s="15">
        <v>-8.4299160963586576E-5</v>
      </c>
      <c r="V66" s="13">
        <v>0</v>
      </c>
      <c r="W66" s="16">
        <v>0</v>
      </c>
      <c r="X66" s="17">
        <v>0</v>
      </c>
      <c r="Y66" s="18">
        <f t="shared" si="0"/>
        <v>65</v>
      </c>
      <c r="Z66" s="14">
        <f t="shared" si="1"/>
        <v>1.02</v>
      </c>
      <c r="AA66" s="19" t="s">
        <v>52</v>
      </c>
    </row>
    <row r="67" spans="2:27" ht="21.75" x14ac:dyDescent="0.25">
      <c r="B67" s="9">
        <v>61</v>
      </c>
      <c r="C67" s="10" t="s">
        <v>92</v>
      </c>
      <c r="D67" s="11">
        <v>0</v>
      </c>
      <c r="E67" s="12">
        <v>15</v>
      </c>
      <c r="F67" s="11">
        <v>0</v>
      </c>
      <c r="G67" s="12">
        <v>15</v>
      </c>
      <c r="H67" s="13">
        <v>0</v>
      </c>
      <c r="I67" s="13">
        <v>15</v>
      </c>
      <c r="J67" s="14">
        <v>97.120564848731519</v>
      </c>
      <c r="K67" s="13">
        <v>20</v>
      </c>
      <c r="L67" s="14">
        <v>65.650000000000006</v>
      </c>
      <c r="M67" s="13">
        <v>20</v>
      </c>
      <c r="N67" s="13">
        <v>0</v>
      </c>
      <c r="O67" s="13">
        <v>0</v>
      </c>
      <c r="P67" s="13">
        <v>15</v>
      </c>
      <c r="Q67" s="13">
        <v>0</v>
      </c>
      <c r="R67" s="13">
        <v>5</v>
      </c>
      <c r="S67" s="15">
        <v>1.4274097143653667E-3</v>
      </c>
      <c r="T67" s="13">
        <v>0</v>
      </c>
      <c r="U67" s="15">
        <v>0</v>
      </c>
      <c r="V67" s="13">
        <v>0</v>
      </c>
      <c r="W67" s="16">
        <v>0</v>
      </c>
      <c r="X67" s="17">
        <v>0</v>
      </c>
      <c r="Y67" s="18">
        <f t="shared" si="0"/>
        <v>105</v>
      </c>
      <c r="Z67" s="14">
        <f t="shared" si="1"/>
        <v>1.64</v>
      </c>
      <c r="AA67" s="19" t="s">
        <v>29</v>
      </c>
    </row>
    <row r="68" spans="2:27" ht="21.75" x14ac:dyDescent="0.25">
      <c r="B68" s="9">
        <v>62</v>
      </c>
      <c r="C68" s="10" t="s">
        <v>93</v>
      </c>
      <c r="D68" s="11">
        <v>0</v>
      </c>
      <c r="E68" s="12">
        <v>15</v>
      </c>
      <c r="F68" s="11">
        <v>0</v>
      </c>
      <c r="G68" s="12">
        <v>15</v>
      </c>
      <c r="H68" s="13">
        <v>0</v>
      </c>
      <c r="I68" s="13">
        <v>15</v>
      </c>
      <c r="J68" s="14">
        <v>100</v>
      </c>
      <c r="K68" s="13">
        <v>20</v>
      </c>
      <c r="L68" s="14">
        <v>73.27</v>
      </c>
      <c r="M68" s="13">
        <v>20</v>
      </c>
      <c r="N68" s="13">
        <v>0</v>
      </c>
      <c r="O68" s="13">
        <v>0</v>
      </c>
      <c r="P68" s="13">
        <v>15</v>
      </c>
      <c r="Q68" s="13">
        <v>0</v>
      </c>
      <c r="R68" s="13">
        <v>5</v>
      </c>
      <c r="S68" s="15">
        <v>0</v>
      </c>
      <c r="T68" s="13">
        <v>0</v>
      </c>
      <c r="U68" s="15">
        <v>0</v>
      </c>
      <c r="V68" s="13">
        <v>0</v>
      </c>
      <c r="W68" s="16">
        <v>0</v>
      </c>
      <c r="X68" s="17">
        <v>0</v>
      </c>
      <c r="Y68" s="18">
        <f t="shared" si="0"/>
        <v>105</v>
      </c>
      <c r="Z68" s="14">
        <f t="shared" si="1"/>
        <v>1.64</v>
      </c>
      <c r="AA68" s="19" t="s">
        <v>29</v>
      </c>
    </row>
    <row r="69" spans="2:27" ht="21.75" x14ac:dyDescent="0.25">
      <c r="B69" s="9">
        <v>63</v>
      </c>
      <c r="C69" s="10" t="s">
        <v>94</v>
      </c>
      <c r="D69" s="11">
        <v>0</v>
      </c>
      <c r="E69" s="12">
        <v>15</v>
      </c>
      <c r="F69" s="11">
        <v>0</v>
      </c>
      <c r="G69" s="12">
        <v>15</v>
      </c>
      <c r="H69" s="13">
        <v>0</v>
      </c>
      <c r="I69" s="13">
        <v>15</v>
      </c>
      <c r="J69" s="14">
        <v>97.46</v>
      </c>
      <c r="K69" s="13">
        <v>20</v>
      </c>
      <c r="L69" s="14">
        <v>65.150000000000006</v>
      </c>
      <c r="M69" s="13">
        <v>20</v>
      </c>
      <c r="N69" s="13">
        <v>5</v>
      </c>
      <c r="O69" s="13">
        <v>1</v>
      </c>
      <c r="P69" s="13">
        <v>0</v>
      </c>
      <c r="Q69" s="13">
        <v>0</v>
      </c>
      <c r="R69" s="13">
        <v>5</v>
      </c>
      <c r="S69" s="15">
        <v>1.4099793406528897E-2</v>
      </c>
      <c r="T69" s="13">
        <v>0</v>
      </c>
      <c r="U69" s="15">
        <v>7.6216612007949649E-3</v>
      </c>
      <c r="V69" s="13">
        <v>0</v>
      </c>
      <c r="W69" s="16">
        <v>0</v>
      </c>
      <c r="X69" s="17">
        <v>0</v>
      </c>
      <c r="Y69" s="18">
        <f t="shared" si="0"/>
        <v>90</v>
      </c>
      <c r="Z69" s="14">
        <f t="shared" si="1"/>
        <v>1.41</v>
      </c>
      <c r="AA69" s="19" t="s">
        <v>31</v>
      </c>
    </row>
    <row r="70" spans="2:27" ht="21.75" x14ac:dyDescent="0.25">
      <c r="B70" s="9">
        <v>64</v>
      </c>
      <c r="C70" s="10" t="s">
        <v>95</v>
      </c>
      <c r="D70" s="11">
        <v>0</v>
      </c>
      <c r="E70" s="12">
        <v>15</v>
      </c>
      <c r="F70" s="11">
        <v>0</v>
      </c>
      <c r="G70" s="12">
        <v>15</v>
      </c>
      <c r="H70" s="13">
        <v>0</v>
      </c>
      <c r="I70" s="13">
        <v>15</v>
      </c>
      <c r="J70" s="14">
        <v>97.683428374537002</v>
      </c>
      <c r="K70" s="13">
        <v>20</v>
      </c>
      <c r="L70" s="14">
        <v>61.45</v>
      </c>
      <c r="M70" s="13">
        <v>0</v>
      </c>
      <c r="N70" s="13">
        <v>1</v>
      </c>
      <c r="O70" s="13">
        <v>0</v>
      </c>
      <c r="P70" s="13">
        <v>15</v>
      </c>
      <c r="Q70" s="13">
        <v>1</v>
      </c>
      <c r="R70" s="13">
        <v>0</v>
      </c>
      <c r="S70" s="15">
        <v>0</v>
      </c>
      <c r="T70" s="13">
        <v>0</v>
      </c>
      <c r="U70" s="15">
        <v>1.2820435270327413E-3</v>
      </c>
      <c r="V70" s="13">
        <v>0</v>
      </c>
      <c r="W70" s="16">
        <v>0</v>
      </c>
      <c r="X70" s="17">
        <v>0</v>
      </c>
      <c r="Y70" s="18">
        <f t="shared" si="0"/>
        <v>80</v>
      </c>
      <c r="Z70" s="14">
        <f t="shared" si="1"/>
        <v>1.25</v>
      </c>
      <c r="AA70" s="19" t="s">
        <v>31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113" t="s">
        <v>5</v>
      </c>
      <c r="C3" s="113" t="s">
        <v>6</v>
      </c>
      <c r="D3" s="128" t="s">
        <v>7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30"/>
      <c r="Z3" s="116" t="s">
        <v>8</v>
      </c>
      <c r="AA3" s="119" t="s">
        <v>9</v>
      </c>
    </row>
    <row r="4" spans="2:27" ht="51" x14ac:dyDescent="0.25">
      <c r="B4" s="114"/>
      <c r="C4" s="114"/>
      <c r="D4" s="122" t="s">
        <v>10</v>
      </c>
      <c r="E4" s="122"/>
      <c r="F4" s="123" t="s">
        <v>11</v>
      </c>
      <c r="G4" s="123"/>
      <c r="H4" s="123" t="s">
        <v>12</v>
      </c>
      <c r="I4" s="123"/>
      <c r="J4" s="123" t="s">
        <v>13</v>
      </c>
      <c r="K4" s="123"/>
      <c r="L4" s="123" t="s">
        <v>14</v>
      </c>
      <c r="M4" s="123"/>
      <c r="N4" s="124" t="s">
        <v>15</v>
      </c>
      <c r="O4" s="125"/>
      <c r="P4" s="126"/>
      <c r="Q4" s="123" t="s">
        <v>16</v>
      </c>
      <c r="R4" s="127"/>
      <c r="S4" s="124" t="s">
        <v>17</v>
      </c>
      <c r="T4" s="126"/>
      <c r="U4" s="124" t="s">
        <v>18</v>
      </c>
      <c r="V4" s="126"/>
      <c r="W4" s="124" t="s">
        <v>19</v>
      </c>
      <c r="X4" s="126"/>
      <c r="Y4" s="3" t="s">
        <v>20</v>
      </c>
      <c r="Z4" s="117"/>
      <c r="AA4" s="120"/>
    </row>
    <row r="5" spans="2:27" ht="89.25" x14ac:dyDescent="0.25">
      <c r="B5" s="115"/>
      <c r="C5" s="115"/>
      <c r="D5" s="4" t="s">
        <v>21</v>
      </c>
      <c r="E5" s="4" t="s">
        <v>22</v>
      </c>
      <c r="F5" s="5" t="s">
        <v>23</v>
      </c>
      <c r="G5" s="5" t="s">
        <v>22</v>
      </c>
      <c r="H5" s="6" t="s">
        <v>24</v>
      </c>
      <c r="I5" s="6" t="s">
        <v>22</v>
      </c>
      <c r="J5" s="5" t="s">
        <v>23</v>
      </c>
      <c r="K5" s="5" t="s">
        <v>22</v>
      </c>
      <c r="L5" s="7" t="s">
        <v>23</v>
      </c>
      <c r="M5" s="7" t="s">
        <v>22</v>
      </c>
      <c r="N5" s="5" t="s">
        <v>25</v>
      </c>
      <c r="O5" s="5" t="s">
        <v>26</v>
      </c>
      <c r="P5" s="7" t="s">
        <v>27</v>
      </c>
      <c r="Q5" s="7" t="s">
        <v>24</v>
      </c>
      <c r="R5" s="7" t="s">
        <v>22</v>
      </c>
      <c r="S5" s="7"/>
      <c r="T5" s="7" t="s">
        <v>22</v>
      </c>
      <c r="U5" s="7"/>
      <c r="V5" s="7" t="s">
        <v>22</v>
      </c>
      <c r="W5" s="7" t="s">
        <v>24</v>
      </c>
      <c r="X5" s="7" t="s">
        <v>22</v>
      </c>
      <c r="Y5" s="8" t="s">
        <v>24</v>
      </c>
      <c r="Z5" s="118"/>
      <c r="AA5" s="121"/>
    </row>
    <row r="6" spans="2:27" x14ac:dyDescent="0.25"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</row>
    <row r="7" spans="2:27" ht="32.25" x14ac:dyDescent="0.25">
      <c r="B7" s="9">
        <v>1</v>
      </c>
      <c r="C7" s="10" t="s">
        <v>28</v>
      </c>
      <c r="D7" s="11">
        <v>0</v>
      </c>
      <c r="E7" s="12">
        <v>15</v>
      </c>
      <c r="F7" s="11">
        <v>0</v>
      </c>
      <c r="G7" s="12">
        <v>15</v>
      </c>
      <c r="H7" s="13">
        <v>0</v>
      </c>
      <c r="I7" s="13">
        <v>15</v>
      </c>
      <c r="J7" s="14">
        <v>97.236845565332231</v>
      </c>
      <c r="K7" s="13">
        <v>20</v>
      </c>
      <c r="L7" s="14">
        <v>68.569999999999993</v>
      </c>
      <c r="M7" s="13">
        <v>20</v>
      </c>
      <c r="N7" s="13">
        <v>1</v>
      </c>
      <c r="O7" s="13">
        <v>0</v>
      </c>
      <c r="P7" s="13">
        <v>15</v>
      </c>
      <c r="Q7" s="13">
        <v>0</v>
      </c>
      <c r="R7" s="13">
        <v>5</v>
      </c>
      <c r="S7" s="15">
        <v>1.1053054458223271E-2</v>
      </c>
      <c r="T7" s="13">
        <v>0</v>
      </c>
      <c r="U7" s="15">
        <v>4.060724244194118E-3</v>
      </c>
      <c r="V7" s="13">
        <v>0</v>
      </c>
      <c r="W7" s="16">
        <v>0</v>
      </c>
      <c r="X7" s="17">
        <v>0</v>
      </c>
      <c r="Y7" s="18">
        <f t="shared" ref="Y7:Y70" si="0">E7+G7+I7+K7+M7+P7+R7-T7-V7-X7</f>
        <v>105</v>
      </c>
      <c r="Z7" s="14">
        <f t="shared" ref="Z7:Z70" si="1">ROUND(Y7/64,2)</f>
        <v>1.64</v>
      </c>
      <c r="AA7" s="19" t="s">
        <v>29</v>
      </c>
    </row>
    <row r="8" spans="2:27" ht="21.75" x14ac:dyDescent="0.25">
      <c r="B8" s="9">
        <v>2</v>
      </c>
      <c r="C8" s="10" t="s">
        <v>30</v>
      </c>
      <c r="D8" s="11">
        <v>0</v>
      </c>
      <c r="E8" s="12">
        <v>15</v>
      </c>
      <c r="F8" s="11">
        <v>0</v>
      </c>
      <c r="G8" s="12">
        <v>15</v>
      </c>
      <c r="H8" s="13">
        <v>0</v>
      </c>
      <c r="I8" s="13">
        <v>15</v>
      </c>
      <c r="J8" s="14">
        <v>99.16</v>
      </c>
      <c r="K8" s="13">
        <v>20</v>
      </c>
      <c r="L8" s="14">
        <v>67.28</v>
      </c>
      <c r="M8" s="13">
        <v>20</v>
      </c>
      <c r="N8" s="13">
        <v>2</v>
      </c>
      <c r="O8" s="13">
        <v>0</v>
      </c>
      <c r="P8" s="13">
        <v>5</v>
      </c>
      <c r="Q8" s="13">
        <v>0</v>
      </c>
      <c r="R8" s="13">
        <v>5</v>
      </c>
      <c r="S8" s="15">
        <v>1.6457186140279027E-2</v>
      </c>
      <c r="T8" s="13">
        <v>0</v>
      </c>
      <c r="U8" s="15">
        <v>-4.9777954820970133E-18</v>
      </c>
      <c r="V8" s="13">
        <v>0</v>
      </c>
      <c r="W8" s="16">
        <v>0</v>
      </c>
      <c r="X8" s="17">
        <v>0</v>
      </c>
      <c r="Y8" s="18">
        <f t="shared" si="0"/>
        <v>95</v>
      </c>
      <c r="Z8" s="14">
        <f t="shared" si="1"/>
        <v>1.48</v>
      </c>
      <c r="AA8" s="19" t="s">
        <v>31</v>
      </c>
    </row>
    <row r="9" spans="2:27" ht="32.25" x14ac:dyDescent="0.25">
      <c r="B9" s="9">
        <v>3</v>
      </c>
      <c r="C9" s="10" t="s">
        <v>32</v>
      </c>
      <c r="D9" s="11">
        <v>0</v>
      </c>
      <c r="E9" s="12">
        <v>15</v>
      </c>
      <c r="F9" s="11">
        <v>0</v>
      </c>
      <c r="G9" s="12">
        <v>15</v>
      </c>
      <c r="H9" s="13">
        <v>0</v>
      </c>
      <c r="I9" s="13">
        <v>15</v>
      </c>
      <c r="J9" s="14">
        <v>99.999960040363263</v>
      </c>
      <c r="K9" s="13">
        <v>20</v>
      </c>
      <c r="L9" s="14">
        <v>68.44</v>
      </c>
      <c r="M9" s="13">
        <v>20</v>
      </c>
      <c r="N9" s="13">
        <v>3</v>
      </c>
      <c r="O9" s="13">
        <v>0</v>
      </c>
      <c r="P9" s="13">
        <v>0</v>
      </c>
      <c r="Q9" s="13">
        <v>0</v>
      </c>
      <c r="R9" s="13">
        <v>5</v>
      </c>
      <c r="S9" s="15">
        <v>9.2598329349328663E-3</v>
      </c>
      <c r="T9" s="13">
        <v>0</v>
      </c>
      <c r="U9" s="15">
        <v>4.7478427285399017E-4</v>
      </c>
      <c r="V9" s="13">
        <v>0</v>
      </c>
      <c r="W9" s="16">
        <v>0</v>
      </c>
      <c r="X9" s="17">
        <v>0</v>
      </c>
      <c r="Y9" s="18">
        <f t="shared" si="0"/>
        <v>90</v>
      </c>
      <c r="Z9" s="14">
        <f t="shared" si="1"/>
        <v>1.41</v>
      </c>
      <c r="AA9" s="19" t="s">
        <v>31</v>
      </c>
    </row>
    <row r="10" spans="2:27" ht="21.75" x14ac:dyDescent="0.25">
      <c r="B10" s="9">
        <v>4</v>
      </c>
      <c r="C10" s="10" t="s">
        <v>33</v>
      </c>
      <c r="D10" s="11">
        <v>0</v>
      </c>
      <c r="E10" s="12">
        <v>15</v>
      </c>
      <c r="F10" s="11">
        <v>0</v>
      </c>
      <c r="G10" s="12">
        <v>15</v>
      </c>
      <c r="H10" s="13">
        <v>0</v>
      </c>
      <c r="I10" s="13">
        <v>15</v>
      </c>
      <c r="J10" s="14">
        <v>97.325875279918691</v>
      </c>
      <c r="K10" s="13">
        <v>20</v>
      </c>
      <c r="L10" s="14">
        <v>67.37</v>
      </c>
      <c r="M10" s="13">
        <v>20</v>
      </c>
      <c r="N10" s="13">
        <v>1</v>
      </c>
      <c r="O10" s="13">
        <v>0</v>
      </c>
      <c r="P10" s="13">
        <v>15</v>
      </c>
      <c r="Q10" s="13">
        <v>0</v>
      </c>
      <c r="R10" s="13">
        <v>5</v>
      </c>
      <c r="S10" s="15">
        <v>1.8301598997900199E-2</v>
      </c>
      <c r="T10" s="13">
        <v>0</v>
      </c>
      <c r="U10" s="15">
        <v>1.8279052023650742E-17</v>
      </c>
      <c r="V10" s="13">
        <v>0</v>
      </c>
      <c r="W10" s="16">
        <v>0</v>
      </c>
      <c r="X10" s="17">
        <v>0</v>
      </c>
      <c r="Y10" s="18">
        <f t="shared" si="0"/>
        <v>105</v>
      </c>
      <c r="Z10" s="14">
        <f t="shared" si="1"/>
        <v>1.64</v>
      </c>
      <c r="AA10" s="19" t="s">
        <v>29</v>
      </c>
    </row>
    <row r="11" spans="2:27" ht="21.75" x14ac:dyDescent="0.25">
      <c r="B11" s="9">
        <v>5</v>
      </c>
      <c r="C11" s="10" t="s">
        <v>34</v>
      </c>
      <c r="D11" s="11">
        <v>0</v>
      </c>
      <c r="E11" s="12">
        <v>15</v>
      </c>
      <c r="F11" s="11">
        <v>0</v>
      </c>
      <c r="G11" s="12">
        <v>15</v>
      </c>
      <c r="H11" s="13">
        <v>0</v>
      </c>
      <c r="I11" s="13">
        <v>15</v>
      </c>
      <c r="J11" s="14">
        <v>99.47530157059586</v>
      </c>
      <c r="K11" s="13">
        <v>20</v>
      </c>
      <c r="L11" s="14">
        <v>75.02</v>
      </c>
      <c r="M11" s="13">
        <v>20</v>
      </c>
      <c r="N11" s="13">
        <v>0</v>
      </c>
      <c r="O11" s="13">
        <v>0</v>
      </c>
      <c r="P11" s="13">
        <v>15</v>
      </c>
      <c r="Q11" s="13">
        <v>0</v>
      </c>
      <c r="R11" s="13">
        <v>5</v>
      </c>
      <c r="S11" s="15">
        <v>8.8807454479469337E-3</v>
      </c>
      <c r="T11" s="13">
        <v>0</v>
      </c>
      <c r="U11" s="15">
        <v>0</v>
      </c>
      <c r="V11" s="13">
        <v>0</v>
      </c>
      <c r="W11" s="16">
        <v>0</v>
      </c>
      <c r="X11" s="17">
        <v>0</v>
      </c>
      <c r="Y11" s="18">
        <f t="shared" si="0"/>
        <v>105</v>
      </c>
      <c r="Z11" s="14">
        <f t="shared" si="1"/>
        <v>1.64</v>
      </c>
      <c r="AA11" s="19" t="s">
        <v>29</v>
      </c>
    </row>
    <row r="12" spans="2:27" ht="21.75" x14ac:dyDescent="0.25">
      <c r="B12" s="9">
        <v>6</v>
      </c>
      <c r="C12" s="10" t="s">
        <v>35</v>
      </c>
      <c r="D12" s="11">
        <v>0</v>
      </c>
      <c r="E12" s="12">
        <v>15</v>
      </c>
      <c r="F12" s="11">
        <v>0</v>
      </c>
      <c r="G12" s="12">
        <v>15</v>
      </c>
      <c r="H12" s="13">
        <v>0</v>
      </c>
      <c r="I12" s="13">
        <v>15</v>
      </c>
      <c r="J12" s="14">
        <v>98.104110217405221</v>
      </c>
      <c r="K12" s="13">
        <v>20</v>
      </c>
      <c r="L12" s="14">
        <v>67.91</v>
      </c>
      <c r="M12" s="13">
        <v>20</v>
      </c>
      <c r="N12" s="13">
        <v>1</v>
      </c>
      <c r="O12" s="13">
        <v>0</v>
      </c>
      <c r="P12" s="13">
        <v>15</v>
      </c>
      <c r="Q12" s="13">
        <v>0</v>
      </c>
      <c r="R12" s="13">
        <v>5</v>
      </c>
      <c r="S12" s="15">
        <v>1.7855499444487298E-2</v>
      </c>
      <c r="T12" s="13">
        <v>0</v>
      </c>
      <c r="U12" s="15">
        <v>6.3027915980946193E-3</v>
      </c>
      <c r="V12" s="13">
        <v>0</v>
      </c>
      <c r="W12" s="16">
        <v>0</v>
      </c>
      <c r="X12" s="17">
        <v>0</v>
      </c>
      <c r="Y12" s="18">
        <f t="shared" si="0"/>
        <v>105</v>
      </c>
      <c r="Z12" s="14">
        <f t="shared" si="1"/>
        <v>1.64</v>
      </c>
      <c r="AA12" s="19" t="s">
        <v>29</v>
      </c>
    </row>
    <row r="13" spans="2:27" ht="21.75" x14ac:dyDescent="0.25">
      <c r="B13" s="9">
        <v>7</v>
      </c>
      <c r="C13" s="10" t="s">
        <v>36</v>
      </c>
      <c r="D13" s="11">
        <v>0</v>
      </c>
      <c r="E13" s="12">
        <v>15</v>
      </c>
      <c r="F13" s="11">
        <v>0</v>
      </c>
      <c r="G13" s="12">
        <v>15</v>
      </c>
      <c r="H13" s="13">
        <v>0</v>
      </c>
      <c r="I13" s="13">
        <v>15</v>
      </c>
      <c r="J13" s="14">
        <v>92.47</v>
      </c>
      <c r="K13" s="13">
        <v>10</v>
      </c>
      <c r="L13" s="14">
        <v>69.67</v>
      </c>
      <c r="M13" s="13">
        <v>20</v>
      </c>
      <c r="N13" s="13">
        <v>2</v>
      </c>
      <c r="O13" s="13">
        <v>1</v>
      </c>
      <c r="P13" s="13">
        <v>0</v>
      </c>
      <c r="Q13" s="13">
        <v>0</v>
      </c>
      <c r="R13" s="13">
        <v>5</v>
      </c>
      <c r="S13" s="15">
        <v>3.0366998182317757E-2</v>
      </c>
      <c r="T13" s="13">
        <v>10</v>
      </c>
      <c r="U13" s="15">
        <v>3.315123906399868E-2</v>
      </c>
      <c r="V13" s="13">
        <v>10</v>
      </c>
      <c r="W13" s="16">
        <v>0</v>
      </c>
      <c r="X13" s="17">
        <v>0</v>
      </c>
      <c r="Y13" s="18">
        <f t="shared" si="0"/>
        <v>60</v>
      </c>
      <c r="Z13" s="14">
        <f t="shared" si="1"/>
        <v>0.94</v>
      </c>
      <c r="AA13" s="19" t="s">
        <v>37</v>
      </c>
    </row>
    <row r="14" spans="2:27" ht="32.25" x14ac:dyDescent="0.25">
      <c r="B14" s="9">
        <v>8</v>
      </c>
      <c r="C14" s="10" t="s">
        <v>38</v>
      </c>
      <c r="D14" s="11">
        <v>0</v>
      </c>
      <c r="E14" s="12">
        <v>15</v>
      </c>
      <c r="F14" s="11">
        <v>0</v>
      </c>
      <c r="G14" s="12">
        <v>15</v>
      </c>
      <c r="H14" s="13">
        <v>0</v>
      </c>
      <c r="I14" s="13">
        <v>15</v>
      </c>
      <c r="J14" s="14">
        <v>99.723761702127661</v>
      </c>
      <c r="K14" s="13">
        <v>20</v>
      </c>
      <c r="L14" s="14">
        <v>66.66</v>
      </c>
      <c r="M14" s="13">
        <v>20</v>
      </c>
      <c r="N14" s="13">
        <v>2</v>
      </c>
      <c r="O14" s="13">
        <v>0</v>
      </c>
      <c r="P14" s="13">
        <v>5</v>
      </c>
      <c r="Q14" s="13">
        <v>0</v>
      </c>
      <c r="R14" s="13">
        <v>5</v>
      </c>
      <c r="S14" s="15">
        <v>1.7673634620123699E-2</v>
      </c>
      <c r="T14" s="13">
        <v>0</v>
      </c>
      <c r="U14" s="15">
        <v>2.068510247496152E-3</v>
      </c>
      <c r="V14" s="13">
        <v>0</v>
      </c>
      <c r="W14" s="16">
        <v>0</v>
      </c>
      <c r="X14" s="17">
        <v>0</v>
      </c>
      <c r="Y14" s="18">
        <f t="shared" si="0"/>
        <v>95</v>
      </c>
      <c r="Z14" s="14">
        <f t="shared" si="1"/>
        <v>1.48</v>
      </c>
      <c r="AA14" s="19" t="s">
        <v>31</v>
      </c>
    </row>
    <row r="15" spans="2:27" ht="21.75" x14ac:dyDescent="0.25">
      <c r="B15" s="9">
        <v>9</v>
      </c>
      <c r="C15" s="10" t="s">
        <v>39</v>
      </c>
      <c r="D15" s="11">
        <v>0</v>
      </c>
      <c r="E15" s="12">
        <v>15</v>
      </c>
      <c r="F15" s="11">
        <v>0</v>
      </c>
      <c r="G15" s="12">
        <v>15</v>
      </c>
      <c r="H15" s="13">
        <v>0</v>
      </c>
      <c r="I15" s="13">
        <v>15</v>
      </c>
      <c r="J15" s="14">
        <v>98.661251567993105</v>
      </c>
      <c r="K15" s="13">
        <v>20</v>
      </c>
      <c r="L15" s="14">
        <v>65.010000000000005</v>
      </c>
      <c r="M15" s="13">
        <v>20</v>
      </c>
      <c r="N15" s="13">
        <v>0</v>
      </c>
      <c r="O15" s="13">
        <v>0</v>
      </c>
      <c r="P15" s="13">
        <v>15</v>
      </c>
      <c r="Q15" s="13">
        <v>0</v>
      </c>
      <c r="R15" s="13">
        <v>5</v>
      </c>
      <c r="S15" s="15">
        <v>1.9E-2</v>
      </c>
      <c r="T15" s="13">
        <v>0</v>
      </c>
      <c r="U15" s="15">
        <v>0</v>
      </c>
      <c r="V15" s="13">
        <v>0</v>
      </c>
      <c r="W15" s="16">
        <v>0</v>
      </c>
      <c r="X15" s="17">
        <v>0</v>
      </c>
      <c r="Y15" s="18">
        <f t="shared" si="0"/>
        <v>105</v>
      </c>
      <c r="Z15" s="14">
        <f t="shared" si="1"/>
        <v>1.64</v>
      </c>
      <c r="AA15" s="19" t="s">
        <v>29</v>
      </c>
    </row>
    <row r="16" spans="2:27" ht="21.75" x14ac:dyDescent="0.25">
      <c r="B16" s="9">
        <v>10</v>
      </c>
      <c r="C16" s="10" t="s">
        <v>40</v>
      </c>
      <c r="D16" s="11">
        <v>0</v>
      </c>
      <c r="E16" s="12">
        <v>15</v>
      </c>
      <c r="F16" s="11">
        <v>0</v>
      </c>
      <c r="G16" s="12">
        <v>15</v>
      </c>
      <c r="H16" s="13">
        <v>0</v>
      </c>
      <c r="I16" s="13">
        <v>15</v>
      </c>
      <c r="J16" s="14">
        <v>99.490936824710815</v>
      </c>
      <c r="K16" s="13">
        <v>20</v>
      </c>
      <c r="L16" s="14">
        <v>75.069999999999993</v>
      </c>
      <c r="M16" s="13">
        <v>20</v>
      </c>
      <c r="N16" s="13">
        <v>0</v>
      </c>
      <c r="O16" s="13">
        <v>0</v>
      </c>
      <c r="P16" s="13">
        <v>15</v>
      </c>
      <c r="Q16" s="13">
        <v>0</v>
      </c>
      <c r="R16" s="13">
        <v>5</v>
      </c>
      <c r="S16" s="15">
        <v>9.2733331357255453E-3</v>
      </c>
      <c r="T16" s="13">
        <v>0</v>
      </c>
      <c r="U16" s="15">
        <v>0</v>
      </c>
      <c r="V16" s="13">
        <v>0</v>
      </c>
      <c r="W16" s="16">
        <v>0</v>
      </c>
      <c r="X16" s="17">
        <v>0</v>
      </c>
      <c r="Y16" s="18">
        <f t="shared" si="0"/>
        <v>105</v>
      </c>
      <c r="Z16" s="14">
        <f t="shared" si="1"/>
        <v>1.64</v>
      </c>
      <c r="AA16" s="19" t="s">
        <v>29</v>
      </c>
    </row>
    <row r="17" spans="2:27" ht="21" x14ac:dyDescent="0.25">
      <c r="B17" s="9">
        <v>11</v>
      </c>
      <c r="C17" s="10" t="s">
        <v>41</v>
      </c>
      <c r="D17" s="11">
        <v>0</v>
      </c>
      <c r="E17" s="12">
        <v>15</v>
      </c>
      <c r="F17" s="11">
        <v>0</v>
      </c>
      <c r="G17" s="12">
        <v>15</v>
      </c>
      <c r="H17" s="13">
        <v>0</v>
      </c>
      <c r="I17" s="13">
        <v>15</v>
      </c>
      <c r="J17" s="14">
        <v>98.901866134751771</v>
      </c>
      <c r="K17" s="13">
        <v>20</v>
      </c>
      <c r="L17" s="14">
        <v>70.36</v>
      </c>
      <c r="M17" s="13">
        <v>20</v>
      </c>
      <c r="N17" s="13">
        <v>0</v>
      </c>
      <c r="O17" s="13">
        <v>0</v>
      </c>
      <c r="P17" s="13">
        <v>15</v>
      </c>
      <c r="Q17" s="13">
        <v>0</v>
      </c>
      <c r="R17" s="13">
        <v>5</v>
      </c>
      <c r="S17" s="15">
        <v>2.1689046328482234E-2</v>
      </c>
      <c r="T17" s="13">
        <v>10</v>
      </c>
      <c r="U17" s="15">
        <v>0</v>
      </c>
      <c r="V17" s="13">
        <v>0</v>
      </c>
      <c r="W17" s="16">
        <v>0</v>
      </c>
      <c r="X17" s="17">
        <v>0</v>
      </c>
      <c r="Y17" s="18">
        <f t="shared" si="0"/>
        <v>95</v>
      </c>
      <c r="Z17" s="14">
        <f t="shared" si="1"/>
        <v>1.48</v>
      </c>
      <c r="AA17" s="19" t="s">
        <v>31</v>
      </c>
    </row>
    <row r="18" spans="2:27" ht="21.75" x14ac:dyDescent="0.25">
      <c r="B18" s="9">
        <v>12</v>
      </c>
      <c r="C18" s="10" t="s">
        <v>42</v>
      </c>
      <c r="D18" s="11">
        <v>0</v>
      </c>
      <c r="E18" s="12">
        <v>15</v>
      </c>
      <c r="F18" s="11">
        <v>0</v>
      </c>
      <c r="G18" s="12">
        <v>15</v>
      </c>
      <c r="H18" s="13">
        <v>0</v>
      </c>
      <c r="I18" s="13">
        <v>15</v>
      </c>
      <c r="J18" s="14">
        <v>99.765973125081814</v>
      </c>
      <c r="K18" s="13">
        <v>20</v>
      </c>
      <c r="L18" s="14">
        <v>73.05</v>
      </c>
      <c r="M18" s="13">
        <v>20</v>
      </c>
      <c r="N18" s="13">
        <v>2</v>
      </c>
      <c r="O18" s="13">
        <v>0</v>
      </c>
      <c r="P18" s="13">
        <v>5</v>
      </c>
      <c r="Q18" s="13">
        <v>0</v>
      </c>
      <c r="R18" s="13">
        <v>5</v>
      </c>
      <c r="S18" s="15">
        <v>1.7223703234252409E-2</v>
      </c>
      <c r="T18" s="13">
        <v>0</v>
      </c>
      <c r="U18" s="15">
        <v>0</v>
      </c>
      <c r="V18" s="13">
        <v>0</v>
      </c>
      <c r="W18" s="16">
        <v>0</v>
      </c>
      <c r="X18" s="17">
        <v>0</v>
      </c>
      <c r="Y18" s="18">
        <f t="shared" si="0"/>
        <v>95</v>
      </c>
      <c r="Z18" s="14">
        <f t="shared" si="1"/>
        <v>1.48</v>
      </c>
      <c r="AA18" s="19" t="s">
        <v>31</v>
      </c>
    </row>
    <row r="19" spans="2:27" ht="21" x14ac:dyDescent="0.25">
      <c r="B19" s="9">
        <v>13</v>
      </c>
      <c r="C19" s="10" t="s">
        <v>43</v>
      </c>
      <c r="D19" s="11">
        <v>0</v>
      </c>
      <c r="E19" s="12">
        <v>15</v>
      </c>
      <c r="F19" s="11">
        <v>0</v>
      </c>
      <c r="G19" s="12">
        <v>15</v>
      </c>
      <c r="H19" s="13">
        <v>0</v>
      </c>
      <c r="I19" s="13">
        <v>15</v>
      </c>
      <c r="J19" s="14">
        <v>99.953627672763062</v>
      </c>
      <c r="K19" s="13">
        <v>20</v>
      </c>
      <c r="L19" s="14">
        <v>65.5</v>
      </c>
      <c r="M19" s="13">
        <v>20</v>
      </c>
      <c r="N19" s="20">
        <v>0</v>
      </c>
      <c r="O19" s="13">
        <v>0</v>
      </c>
      <c r="P19" s="13">
        <v>15</v>
      </c>
      <c r="Q19" s="13">
        <v>0</v>
      </c>
      <c r="R19" s="13">
        <v>5</v>
      </c>
      <c r="S19" s="15">
        <v>4.0080414232787596E-2</v>
      </c>
      <c r="T19" s="13">
        <v>10</v>
      </c>
      <c r="U19" s="15">
        <v>7.1921621433581156E-18</v>
      </c>
      <c r="V19" s="13">
        <v>0</v>
      </c>
      <c r="W19" s="16">
        <v>0</v>
      </c>
      <c r="X19" s="17">
        <v>0</v>
      </c>
      <c r="Y19" s="18">
        <f t="shared" si="0"/>
        <v>95</v>
      </c>
      <c r="Z19" s="14">
        <f t="shared" si="1"/>
        <v>1.48</v>
      </c>
      <c r="AA19" s="19" t="s">
        <v>31</v>
      </c>
    </row>
    <row r="20" spans="2:27" ht="21.75" x14ac:dyDescent="0.25">
      <c r="B20" s="9">
        <v>14</v>
      </c>
      <c r="C20" s="21" t="s">
        <v>44</v>
      </c>
      <c r="D20" s="11">
        <v>0</v>
      </c>
      <c r="E20" s="12">
        <v>15</v>
      </c>
      <c r="F20" s="11">
        <v>0</v>
      </c>
      <c r="G20" s="12">
        <v>15</v>
      </c>
      <c r="H20" s="13">
        <v>0</v>
      </c>
      <c r="I20" s="13">
        <v>15</v>
      </c>
      <c r="J20" s="14">
        <v>99.306261730080195</v>
      </c>
      <c r="K20" s="13">
        <v>20</v>
      </c>
      <c r="L20" s="14">
        <v>70.540000000000006</v>
      </c>
      <c r="M20" s="13">
        <v>20</v>
      </c>
      <c r="N20" s="13">
        <v>0</v>
      </c>
      <c r="O20" s="13">
        <v>0</v>
      </c>
      <c r="P20" s="13">
        <v>15</v>
      </c>
      <c r="Q20" s="13">
        <v>0</v>
      </c>
      <c r="R20" s="13">
        <v>5</v>
      </c>
      <c r="S20" s="15">
        <v>4.5744750306683118E-5</v>
      </c>
      <c r="T20" s="13">
        <v>0</v>
      </c>
      <c r="U20" s="15">
        <v>3.8313827027287063E-3</v>
      </c>
      <c r="V20" s="13">
        <v>0</v>
      </c>
      <c r="W20" s="16">
        <v>0</v>
      </c>
      <c r="X20" s="17">
        <v>0</v>
      </c>
      <c r="Y20" s="18">
        <f t="shared" si="0"/>
        <v>105</v>
      </c>
      <c r="Z20" s="14">
        <f t="shared" si="1"/>
        <v>1.64</v>
      </c>
      <c r="AA20" s="19" t="s">
        <v>29</v>
      </c>
    </row>
    <row r="21" spans="2:27" ht="21.75" x14ac:dyDescent="0.25">
      <c r="B21" s="9">
        <v>15</v>
      </c>
      <c r="C21" s="22" t="s">
        <v>45</v>
      </c>
      <c r="D21" s="11">
        <v>0</v>
      </c>
      <c r="E21" s="12">
        <v>15</v>
      </c>
      <c r="F21" s="11">
        <v>0</v>
      </c>
      <c r="G21" s="12">
        <v>15</v>
      </c>
      <c r="H21" s="13">
        <v>0</v>
      </c>
      <c r="I21" s="13">
        <v>15</v>
      </c>
      <c r="J21" s="14">
        <v>99.911437146249611</v>
      </c>
      <c r="K21" s="13">
        <v>20</v>
      </c>
      <c r="L21" s="14">
        <v>68.16</v>
      </c>
      <c r="M21" s="13">
        <v>20</v>
      </c>
      <c r="N21" s="13">
        <v>1</v>
      </c>
      <c r="O21" s="13">
        <v>1</v>
      </c>
      <c r="P21" s="13">
        <v>0</v>
      </c>
      <c r="Q21" s="13">
        <v>0</v>
      </c>
      <c r="R21" s="13">
        <v>5</v>
      </c>
      <c r="S21" s="15">
        <v>2.6903246209745036E-2</v>
      </c>
      <c r="T21" s="13">
        <v>10</v>
      </c>
      <c r="U21" s="15">
        <v>0</v>
      </c>
      <c r="V21" s="13">
        <v>0</v>
      </c>
      <c r="W21" s="16">
        <v>0</v>
      </c>
      <c r="X21" s="17">
        <v>0</v>
      </c>
      <c r="Y21" s="18">
        <f t="shared" si="0"/>
        <v>80</v>
      </c>
      <c r="Z21" s="14">
        <f t="shared" si="1"/>
        <v>1.25</v>
      </c>
      <c r="AA21" s="19" t="s">
        <v>31</v>
      </c>
    </row>
    <row r="22" spans="2:27" ht="21.75" x14ac:dyDescent="0.25">
      <c r="B22" s="9">
        <v>16</v>
      </c>
      <c r="C22" s="10" t="s">
        <v>46</v>
      </c>
      <c r="D22" s="11">
        <v>0</v>
      </c>
      <c r="E22" s="12">
        <v>15</v>
      </c>
      <c r="F22" s="11">
        <v>0</v>
      </c>
      <c r="G22" s="12">
        <v>15</v>
      </c>
      <c r="H22" s="13">
        <v>0</v>
      </c>
      <c r="I22" s="13">
        <v>15</v>
      </c>
      <c r="J22" s="14">
        <v>98.251174260451364</v>
      </c>
      <c r="K22" s="13">
        <v>20</v>
      </c>
      <c r="L22" s="14">
        <v>73.02</v>
      </c>
      <c r="M22" s="13">
        <v>20</v>
      </c>
      <c r="N22" s="13">
        <v>1</v>
      </c>
      <c r="O22" s="13">
        <v>0</v>
      </c>
      <c r="P22" s="13">
        <v>15</v>
      </c>
      <c r="Q22" s="13">
        <v>0</v>
      </c>
      <c r="R22" s="13">
        <v>5</v>
      </c>
      <c r="S22" s="15">
        <v>1.0638026163305473E-2</v>
      </c>
      <c r="T22" s="13">
        <v>0</v>
      </c>
      <c r="U22" s="15">
        <v>0</v>
      </c>
      <c r="V22" s="13">
        <v>0</v>
      </c>
      <c r="W22" s="16">
        <v>0</v>
      </c>
      <c r="X22" s="17">
        <v>0</v>
      </c>
      <c r="Y22" s="18">
        <f t="shared" si="0"/>
        <v>105</v>
      </c>
      <c r="Z22" s="14">
        <f t="shared" si="1"/>
        <v>1.64</v>
      </c>
      <c r="AA22" s="19" t="s">
        <v>29</v>
      </c>
    </row>
    <row r="23" spans="2:27" ht="21.75" x14ac:dyDescent="0.25">
      <c r="B23" s="9">
        <v>17</v>
      </c>
      <c r="C23" s="10" t="s">
        <v>47</v>
      </c>
      <c r="D23" s="11">
        <v>0</v>
      </c>
      <c r="E23" s="12">
        <v>15</v>
      </c>
      <c r="F23" s="11">
        <v>0</v>
      </c>
      <c r="G23" s="12">
        <v>15</v>
      </c>
      <c r="H23" s="13">
        <v>0</v>
      </c>
      <c r="I23" s="13">
        <v>15</v>
      </c>
      <c r="J23" s="14">
        <v>100</v>
      </c>
      <c r="K23" s="13">
        <v>20</v>
      </c>
      <c r="L23" s="14">
        <v>71.739999999999995</v>
      </c>
      <c r="M23" s="13">
        <v>20</v>
      </c>
      <c r="N23" s="13">
        <v>0</v>
      </c>
      <c r="O23" s="13">
        <v>0</v>
      </c>
      <c r="P23" s="13">
        <v>15</v>
      </c>
      <c r="Q23" s="13">
        <v>0</v>
      </c>
      <c r="R23" s="13">
        <v>5</v>
      </c>
      <c r="S23" s="15">
        <v>1.9E-2</v>
      </c>
      <c r="T23" s="13">
        <v>0</v>
      </c>
      <c r="U23" s="15">
        <v>7.5751048951048948E-3</v>
      </c>
      <c r="V23" s="13">
        <v>0</v>
      </c>
      <c r="W23" s="16">
        <v>0</v>
      </c>
      <c r="X23" s="17">
        <v>0</v>
      </c>
      <c r="Y23" s="18">
        <f t="shared" si="0"/>
        <v>105</v>
      </c>
      <c r="Z23" s="14">
        <f t="shared" si="1"/>
        <v>1.64</v>
      </c>
      <c r="AA23" s="19" t="s">
        <v>29</v>
      </c>
    </row>
    <row r="24" spans="2:27" ht="21.75" x14ac:dyDescent="0.25">
      <c r="B24" s="9">
        <v>18</v>
      </c>
      <c r="C24" s="10" t="s">
        <v>48</v>
      </c>
      <c r="D24" s="11">
        <v>0</v>
      </c>
      <c r="E24" s="12">
        <v>15</v>
      </c>
      <c r="F24" s="11">
        <v>0</v>
      </c>
      <c r="G24" s="12">
        <v>15</v>
      </c>
      <c r="H24" s="13">
        <v>0</v>
      </c>
      <c r="I24" s="13">
        <v>15</v>
      </c>
      <c r="J24" s="14">
        <v>91.3</v>
      </c>
      <c r="K24" s="13">
        <v>10</v>
      </c>
      <c r="L24" s="14">
        <v>65.63</v>
      </c>
      <c r="M24" s="13">
        <v>20</v>
      </c>
      <c r="N24" s="13">
        <v>0</v>
      </c>
      <c r="O24" s="13">
        <v>0</v>
      </c>
      <c r="P24" s="13">
        <v>15</v>
      </c>
      <c r="Q24" s="13">
        <v>0</v>
      </c>
      <c r="R24" s="13">
        <v>5</v>
      </c>
      <c r="S24" s="15">
        <v>1.9386172342042238E-2</v>
      </c>
      <c r="T24" s="13">
        <v>0</v>
      </c>
      <c r="U24" s="15">
        <v>4.3447047112418792E-2</v>
      </c>
      <c r="V24" s="13">
        <v>10</v>
      </c>
      <c r="W24" s="16">
        <v>0</v>
      </c>
      <c r="X24" s="17">
        <v>0</v>
      </c>
      <c r="Y24" s="18">
        <f t="shared" si="0"/>
        <v>85</v>
      </c>
      <c r="Z24" s="14">
        <f t="shared" si="1"/>
        <v>1.33</v>
      </c>
      <c r="AA24" s="19" t="s">
        <v>31</v>
      </c>
    </row>
    <row r="25" spans="2:27" ht="21.75" x14ac:dyDescent="0.25">
      <c r="B25" s="9">
        <v>19</v>
      </c>
      <c r="C25" s="10" t="s">
        <v>49</v>
      </c>
      <c r="D25" s="11">
        <v>0</v>
      </c>
      <c r="E25" s="12">
        <v>15</v>
      </c>
      <c r="F25" s="11">
        <v>0</v>
      </c>
      <c r="G25" s="12">
        <v>15</v>
      </c>
      <c r="H25" s="13">
        <v>0</v>
      </c>
      <c r="I25" s="13">
        <v>15</v>
      </c>
      <c r="J25" s="14">
        <v>91.541118018752528</v>
      </c>
      <c r="K25" s="13">
        <v>10</v>
      </c>
      <c r="L25" s="14">
        <v>68.349999999999994</v>
      </c>
      <c r="M25" s="13">
        <v>20</v>
      </c>
      <c r="N25" s="13">
        <v>0</v>
      </c>
      <c r="O25" s="13">
        <v>0</v>
      </c>
      <c r="P25" s="13">
        <v>15</v>
      </c>
      <c r="Q25" s="13">
        <v>0</v>
      </c>
      <c r="R25" s="13">
        <v>5</v>
      </c>
      <c r="S25" s="15">
        <v>1.0097838884610846E-3</v>
      </c>
      <c r="T25" s="13">
        <v>0</v>
      </c>
      <c r="U25" s="15">
        <v>7.2174804623176131E-3</v>
      </c>
      <c r="V25" s="13">
        <v>0</v>
      </c>
      <c r="W25" s="16">
        <v>0</v>
      </c>
      <c r="X25" s="17">
        <v>0</v>
      </c>
      <c r="Y25" s="18">
        <f t="shared" si="0"/>
        <v>95</v>
      </c>
      <c r="Z25" s="14">
        <f t="shared" si="1"/>
        <v>1.48</v>
      </c>
      <c r="AA25" s="19" t="s">
        <v>31</v>
      </c>
    </row>
    <row r="26" spans="2:27" ht="21.75" x14ac:dyDescent="0.25">
      <c r="B26" s="9">
        <v>20</v>
      </c>
      <c r="C26" s="10" t="s">
        <v>50</v>
      </c>
      <c r="D26" s="11">
        <v>0</v>
      </c>
      <c r="E26" s="12">
        <v>15</v>
      </c>
      <c r="F26" s="11">
        <v>0</v>
      </c>
      <c r="G26" s="12">
        <v>15</v>
      </c>
      <c r="H26" s="13">
        <v>0</v>
      </c>
      <c r="I26" s="13">
        <v>15</v>
      </c>
      <c r="J26" s="14">
        <v>95.2</v>
      </c>
      <c r="K26" s="13">
        <v>20</v>
      </c>
      <c r="L26" s="14">
        <v>70.489999999999995</v>
      </c>
      <c r="M26" s="13">
        <v>20</v>
      </c>
      <c r="N26" s="13">
        <v>0</v>
      </c>
      <c r="O26" s="13">
        <v>0</v>
      </c>
      <c r="P26" s="13">
        <v>15</v>
      </c>
      <c r="Q26" s="13">
        <v>0</v>
      </c>
      <c r="R26" s="13">
        <v>5</v>
      </c>
      <c r="S26" s="15">
        <v>4.5329291026132753E-3</v>
      </c>
      <c r="T26" s="13">
        <v>0</v>
      </c>
      <c r="U26" s="15">
        <v>0</v>
      </c>
      <c r="V26" s="13">
        <v>0</v>
      </c>
      <c r="W26" s="16">
        <v>0</v>
      </c>
      <c r="X26" s="17">
        <v>0</v>
      </c>
      <c r="Y26" s="18">
        <f t="shared" si="0"/>
        <v>105</v>
      </c>
      <c r="Z26" s="14">
        <f t="shared" si="1"/>
        <v>1.64</v>
      </c>
      <c r="AA26" s="19" t="s">
        <v>29</v>
      </c>
    </row>
    <row r="27" spans="2:27" ht="21.75" x14ac:dyDescent="0.25">
      <c r="B27" s="9">
        <v>21</v>
      </c>
      <c r="C27" s="10" t="s">
        <v>51</v>
      </c>
      <c r="D27" s="11">
        <v>0</v>
      </c>
      <c r="E27" s="12">
        <v>15</v>
      </c>
      <c r="F27" s="11">
        <v>0</v>
      </c>
      <c r="G27" s="12">
        <v>15</v>
      </c>
      <c r="H27" s="13">
        <v>0</v>
      </c>
      <c r="I27" s="13">
        <v>15</v>
      </c>
      <c r="J27" s="14">
        <v>97.534708372568431</v>
      </c>
      <c r="K27" s="13">
        <v>20</v>
      </c>
      <c r="L27" s="14">
        <v>48.99</v>
      </c>
      <c r="M27" s="13">
        <v>0</v>
      </c>
      <c r="N27" s="13">
        <v>2</v>
      </c>
      <c r="O27" s="13">
        <v>2</v>
      </c>
      <c r="P27" s="13">
        <v>0</v>
      </c>
      <c r="Q27" s="13">
        <v>0</v>
      </c>
      <c r="R27" s="13">
        <v>5</v>
      </c>
      <c r="S27" s="15">
        <v>1.0765154478966889E-2</v>
      </c>
      <c r="T27" s="13">
        <v>0</v>
      </c>
      <c r="U27" s="15">
        <v>6.5744710656647169E-3</v>
      </c>
      <c r="V27" s="13">
        <v>0</v>
      </c>
      <c r="W27" s="16">
        <v>0</v>
      </c>
      <c r="X27" s="17">
        <v>0</v>
      </c>
      <c r="Y27" s="18">
        <f t="shared" si="0"/>
        <v>70</v>
      </c>
      <c r="Z27" s="14">
        <f t="shared" si="1"/>
        <v>1.0900000000000001</v>
      </c>
      <c r="AA27" s="19" t="s">
        <v>52</v>
      </c>
    </row>
    <row r="28" spans="2:27" ht="21.75" x14ac:dyDescent="0.25">
      <c r="B28" s="9">
        <v>22</v>
      </c>
      <c r="C28" s="10" t="s">
        <v>53</v>
      </c>
      <c r="D28" s="11">
        <v>0</v>
      </c>
      <c r="E28" s="12">
        <v>15</v>
      </c>
      <c r="F28" s="11">
        <v>0</v>
      </c>
      <c r="G28" s="12">
        <v>15</v>
      </c>
      <c r="H28" s="13">
        <v>0</v>
      </c>
      <c r="I28" s="13">
        <v>15</v>
      </c>
      <c r="J28" s="14">
        <v>95.087121403650713</v>
      </c>
      <c r="K28" s="13">
        <v>20</v>
      </c>
      <c r="L28" s="14">
        <v>71.34</v>
      </c>
      <c r="M28" s="13">
        <v>20</v>
      </c>
      <c r="N28" s="13">
        <v>2</v>
      </c>
      <c r="O28" s="13">
        <v>0</v>
      </c>
      <c r="P28" s="13">
        <v>5</v>
      </c>
      <c r="Q28" s="13">
        <v>0</v>
      </c>
      <c r="R28" s="13">
        <v>5</v>
      </c>
      <c r="S28" s="15">
        <v>0.03</v>
      </c>
      <c r="T28" s="13">
        <v>10</v>
      </c>
      <c r="U28" s="15">
        <v>1.1146357708362944E-2</v>
      </c>
      <c r="V28" s="13">
        <v>0</v>
      </c>
      <c r="W28" s="16">
        <v>0</v>
      </c>
      <c r="X28" s="17">
        <v>0</v>
      </c>
      <c r="Y28" s="18">
        <f t="shared" si="0"/>
        <v>85</v>
      </c>
      <c r="Z28" s="14">
        <f t="shared" si="1"/>
        <v>1.33</v>
      </c>
      <c r="AA28" s="19" t="s">
        <v>31</v>
      </c>
    </row>
    <row r="29" spans="2:27" ht="21.75" x14ac:dyDescent="0.25">
      <c r="B29" s="9">
        <v>23</v>
      </c>
      <c r="C29" s="10" t="s">
        <v>54</v>
      </c>
      <c r="D29" s="11">
        <v>0</v>
      </c>
      <c r="E29" s="12">
        <v>15</v>
      </c>
      <c r="F29" s="11">
        <v>0</v>
      </c>
      <c r="G29" s="12">
        <v>15</v>
      </c>
      <c r="H29" s="13">
        <v>0</v>
      </c>
      <c r="I29" s="13">
        <v>15</v>
      </c>
      <c r="J29" s="14">
        <v>97.609395287141069</v>
      </c>
      <c r="K29" s="13">
        <v>20</v>
      </c>
      <c r="L29" s="14">
        <v>72.31</v>
      </c>
      <c r="M29" s="13">
        <v>20</v>
      </c>
      <c r="N29" s="13">
        <v>1</v>
      </c>
      <c r="O29" s="13">
        <v>0</v>
      </c>
      <c r="P29" s="13">
        <v>15</v>
      </c>
      <c r="Q29" s="13">
        <v>0</v>
      </c>
      <c r="R29" s="13">
        <v>5</v>
      </c>
      <c r="S29" s="15">
        <v>1.9345111847161529E-5</v>
      </c>
      <c r="T29" s="13">
        <v>0</v>
      </c>
      <c r="U29" s="15">
        <v>3.9960046428588287E-3</v>
      </c>
      <c r="V29" s="13">
        <v>0</v>
      </c>
      <c r="W29" s="16">
        <v>0</v>
      </c>
      <c r="X29" s="17">
        <v>0</v>
      </c>
      <c r="Y29" s="18">
        <f t="shared" si="0"/>
        <v>105</v>
      </c>
      <c r="Z29" s="14">
        <f t="shared" si="1"/>
        <v>1.64</v>
      </c>
      <c r="AA29" s="19" t="s">
        <v>29</v>
      </c>
    </row>
    <row r="30" spans="2:27" ht="21.75" x14ac:dyDescent="0.25">
      <c r="B30" s="9">
        <v>24</v>
      </c>
      <c r="C30" s="10" t="s">
        <v>55</v>
      </c>
      <c r="D30" s="11">
        <v>0</v>
      </c>
      <c r="E30" s="12">
        <v>15</v>
      </c>
      <c r="F30" s="11">
        <v>0</v>
      </c>
      <c r="G30" s="12">
        <v>15</v>
      </c>
      <c r="H30" s="13">
        <v>0</v>
      </c>
      <c r="I30" s="13">
        <v>15</v>
      </c>
      <c r="J30" s="14">
        <v>98.110402123312198</v>
      </c>
      <c r="K30" s="13">
        <v>20</v>
      </c>
      <c r="L30" s="14">
        <v>69.150000000000006</v>
      </c>
      <c r="M30" s="13">
        <v>20</v>
      </c>
      <c r="N30" s="13">
        <v>0</v>
      </c>
      <c r="O30" s="13">
        <v>0</v>
      </c>
      <c r="P30" s="13">
        <v>15</v>
      </c>
      <c r="Q30" s="13">
        <v>0</v>
      </c>
      <c r="R30" s="13">
        <v>5</v>
      </c>
      <c r="S30" s="15">
        <v>4.8050706653472728E-3</v>
      </c>
      <c r="T30" s="13">
        <v>0</v>
      </c>
      <c r="U30" s="15">
        <v>6.5409947808405351E-3</v>
      </c>
      <c r="V30" s="13">
        <v>0</v>
      </c>
      <c r="W30" s="16">
        <v>0</v>
      </c>
      <c r="X30" s="17">
        <v>0</v>
      </c>
      <c r="Y30" s="18">
        <f t="shared" si="0"/>
        <v>105</v>
      </c>
      <c r="Z30" s="14">
        <f t="shared" si="1"/>
        <v>1.64</v>
      </c>
      <c r="AA30" s="19" t="s">
        <v>29</v>
      </c>
    </row>
    <row r="31" spans="2:27" ht="32.25" x14ac:dyDescent="0.25">
      <c r="B31" s="9">
        <v>25</v>
      </c>
      <c r="C31" s="10" t="s">
        <v>56</v>
      </c>
      <c r="D31" s="11">
        <v>0</v>
      </c>
      <c r="E31" s="12">
        <v>15</v>
      </c>
      <c r="F31" s="11">
        <v>0</v>
      </c>
      <c r="G31" s="12">
        <v>15</v>
      </c>
      <c r="H31" s="13">
        <v>0</v>
      </c>
      <c r="I31" s="13">
        <v>15</v>
      </c>
      <c r="J31" s="14">
        <v>94.29</v>
      </c>
      <c r="K31" s="13">
        <v>10</v>
      </c>
      <c r="L31" s="14">
        <v>73.650000000000006</v>
      </c>
      <c r="M31" s="13">
        <v>20</v>
      </c>
      <c r="N31" s="13">
        <v>1</v>
      </c>
      <c r="O31" s="13">
        <v>0</v>
      </c>
      <c r="P31" s="13">
        <v>15</v>
      </c>
      <c r="Q31" s="13">
        <v>0</v>
      </c>
      <c r="R31" s="13">
        <v>5</v>
      </c>
      <c r="S31" s="15">
        <v>1.8026186979370386E-2</v>
      </c>
      <c r="T31" s="13">
        <v>0</v>
      </c>
      <c r="U31" s="15">
        <v>9.9307389220863098E-3</v>
      </c>
      <c r="V31" s="13">
        <v>0</v>
      </c>
      <c r="W31" s="16">
        <v>0</v>
      </c>
      <c r="X31" s="17">
        <v>0</v>
      </c>
      <c r="Y31" s="18">
        <f t="shared" si="0"/>
        <v>95</v>
      </c>
      <c r="Z31" s="14">
        <f t="shared" si="1"/>
        <v>1.48</v>
      </c>
      <c r="AA31" s="19" t="s">
        <v>31</v>
      </c>
    </row>
    <row r="32" spans="2:27" ht="21.75" x14ac:dyDescent="0.25">
      <c r="B32" s="9">
        <v>26</v>
      </c>
      <c r="C32" s="10" t="s">
        <v>57</v>
      </c>
      <c r="D32" s="11">
        <v>0</v>
      </c>
      <c r="E32" s="12">
        <v>15</v>
      </c>
      <c r="F32" s="11">
        <v>0</v>
      </c>
      <c r="G32" s="12">
        <v>15</v>
      </c>
      <c r="H32" s="13">
        <v>0</v>
      </c>
      <c r="I32" s="13">
        <v>15</v>
      </c>
      <c r="J32" s="14">
        <v>99.989161051092807</v>
      </c>
      <c r="K32" s="13">
        <v>20</v>
      </c>
      <c r="L32" s="14">
        <v>73.489999999999995</v>
      </c>
      <c r="M32" s="13">
        <v>20</v>
      </c>
      <c r="N32" s="13">
        <v>1</v>
      </c>
      <c r="O32" s="13">
        <v>0</v>
      </c>
      <c r="P32" s="13">
        <v>15</v>
      </c>
      <c r="Q32" s="13">
        <v>0</v>
      </c>
      <c r="R32" s="13">
        <v>5</v>
      </c>
      <c r="S32" s="15">
        <v>3.5877432479594018E-2</v>
      </c>
      <c r="T32" s="13">
        <v>10</v>
      </c>
      <c r="U32" s="15">
        <v>5.2586450833175041E-3</v>
      </c>
      <c r="V32" s="13">
        <v>0</v>
      </c>
      <c r="W32" s="16">
        <v>0</v>
      </c>
      <c r="X32" s="17">
        <v>0</v>
      </c>
      <c r="Y32" s="18">
        <f t="shared" si="0"/>
        <v>95</v>
      </c>
      <c r="Z32" s="14">
        <f t="shared" si="1"/>
        <v>1.48</v>
      </c>
      <c r="AA32" s="19" t="s">
        <v>31</v>
      </c>
    </row>
    <row r="33" spans="2:27" ht="21.75" x14ac:dyDescent="0.25">
      <c r="B33" s="9">
        <v>27</v>
      </c>
      <c r="C33" s="10" t="s">
        <v>58</v>
      </c>
      <c r="D33" s="11">
        <v>0</v>
      </c>
      <c r="E33" s="12">
        <v>15</v>
      </c>
      <c r="F33" s="11">
        <v>0</v>
      </c>
      <c r="G33" s="12">
        <v>15</v>
      </c>
      <c r="H33" s="13">
        <v>0</v>
      </c>
      <c r="I33" s="13">
        <v>15</v>
      </c>
      <c r="J33" s="14">
        <v>99.695909113013968</v>
      </c>
      <c r="K33" s="13">
        <v>20</v>
      </c>
      <c r="L33" s="14">
        <v>66.959999999999994</v>
      </c>
      <c r="M33" s="13">
        <v>20</v>
      </c>
      <c r="N33" s="13">
        <v>1</v>
      </c>
      <c r="O33" s="13">
        <v>1</v>
      </c>
      <c r="P33" s="13">
        <v>0</v>
      </c>
      <c r="Q33" s="13">
        <v>0</v>
      </c>
      <c r="R33" s="13">
        <v>5</v>
      </c>
      <c r="S33" s="15">
        <v>8.6347965153534215E-3</v>
      </c>
      <c r="T33" s="13">
        <v>0</v>
      </c>
      <c r="U33" s="15">
        <v>0</v>
      </c>
      <c r="V33" s="13">
        <v>0</v>
      </c>
      <c r="W33" s="16">
        <v>0</v>
      </c>
      <c r="X33" s="17">
        <v>0</v>
      </c>
      <c r="Y33" s="18">
        <f t="shared" si="0"/>
        <v>90</v>
      </c>
      <c r="Z33" s="14">
        <f t="shared" si="1"/>
        <v>1.41</v>
      </c>
      <c r="AA33" s="19" t="s">
        <v>31</v>
      </c>
    </row>
    <row r="34" spans="2:27" ht="21.75" x14ac:dyDescent="0.25">
      <c r="B34" s="9">
        <v>28</v>
      </c>
      <c r="C34" s="10" t="s">
        <v>59</v>
      </c>
      <c r="D34" s="11">
        <v>0</v>
      </c>
      <c r="E34" s="12">
        <v>15</v>
      </c>
      <c r="F34" s="11">
        <v>0</v>
      </c>
      <c r="G34" s="12">
        <v>15</v>
      </c>
      <c r="H34" s="13">
        <v>0</v>
      </c>
      <c r="I34" s="13">
        <v>15</v>
      </c>
      <c r="J34" s="14">
        <v>99.806965554763565</v>
      </c>
      <c r="K34" s="13">
        <v>20</v>
      </c>
      <c r="L34" s="14">
        <v>69.900000000000006</v>
      </c>
      <c r="M34" s="13">
        <v>20</v>
      </c>
      <c r="N34" s="13">
        <v>0</v>
      </c>
      <c r="O34" s="13">
        <v>0</v>
      </c>
      <c r="P34" s="13">
        <v>15</v>
      </c>
      <c r="Q34" s="13">
        <v>0</v>
      </c>
      <c r="R34" s="13">
        <v>5</v>
      </c>
      <c r="S34" s="15">
        <v>1.2543300079440325E-3</v>
      </c>
      <c r="T34" s="13">
        <v>0</v>
      </c>
      <c r="U34" s="15">
        <v>1.3327256334405345E-3</v>
      </c>
      <c r="V34" s="13">
        <v>0</v>
      </c>
      <c r="W34" s="16">
        <v>0</v>
      </c>
      <c r="X34" s="17">
        <v>0</v>
      </c>
      <c r="Y34" s="18">
        <f t="shared" si="0"/>
        <v>105</v>
      </c>
      <c r="Z34" s="14">
        <f t="shared" si="1"/>
        <v>1.64</v>
      </c>
      <c r="AA34" s="19" t="s">
        <v>29</v>
      </c>
    </row>
    <row r="35" spans="2:27" ht="21.75" x14ac:dyDescent="0.25">
      <c r="B35" s="9">
        <v>29</v>
      </c>
      <c r="C35" s="10" t="s">
        <v>60</v>
      </c>
      <c r="D35" s="11">
        <v>0</v>
      </c>
      <c r="E35" s="12">
        <v>15</v>
      </c>
      <c r="F35" s="11">
        <v>0</v>
      </c>
      <c r="G35" s="12">
        <v>15</v>
      </c>
      <c r="H35" s="13">
        <v>0</v>
      </c>
      <c r="I35" s="13">
        <v>15</v>
      </c>
      <c r="J35" s="14">
        <v>100</v>
      </c>
      <c r="K35" s="13">
        <v>20</v>
      </c>
      <c r="L35" s="14">
        <v>71.69</v>
      </c>
      <c r="M35" s="13">
        <v>20</v>
      </c>
      <c r="N35" s="13">
        <v>0</v>
      </c>
      <c r="O35" s="13">
        <v>0</v>
      </c>
      <c r="P35" s="13">
        <v>15</v>
      </c>
      <c r="Q35" s="13">
        <v>0</v>
      </c>
      <c r="R35" s="13">
        <v>5</v>
      </c>
      <c r="S35" s="15">
        <v>2.0772765706006369E-3</v>
      </c>
      <c r="T35" s="13">
        <v>0</v>
      </c>
      <c r="U35" s="15">
        <v>8.5916169532934406E-3</v>
      </c>
      <c r="V35" s="13">
        <v>0</v>
      </c>
      <c r="W35" s="16">
        <v>0</v>
      </c>
      <c r="X35" s="17">
        <v>0</v>
      </c>
      <c r="Y35" s="18">
        <f t="shared" si="0"/>
        <v>105</v>
      </c>
      <c r="Z35" s="14">
        <f t="shared" si="1"/>
        <v>1.64</v>
      </c>
      <c r="AA35" s="19" t="s">
        <v>29</v>
      </c>
    </row>
    <row r="36" spans="2:27" ht="21.75" x14ac:dyDescent="0.25">
      <c r="B36" s="9">
        <v>30</v>
      </c>
      <c r="C36" s="10" t="s">
        <v>61</v>
      </c>
      <c r="D36" s="11">
        <v>0</v>
      </c>
      <c r="E36" s="12">
        <v>15</v>
      </c>
      <c r="F36" s="11">
        <v>0</v>
      </c>
      <c r="G36" s="12">
        <v>15</v>
      </c>
      <c r="H36" s="13">
        <v>0</v>
      </c>
      <c r="I36" s="13">
        <v>15</v>
      </c>
      <c r="J36" s="14">
        <v>99.77</v>
      </c>
      <c r="K36" s="13">
        <v>20</v>
      </c>
      <c r="L36" s="14">
        <v>70.16</v>
      </c>
      <c r="M36" s="13">
        <v>20</v>
      </c>
      <c r="N36" s="13">
        <v>0</v>
      </c>
      <c r="O36" s="13">
        <v>0</v>
      </c>
      <c r="P36" s="13">
        <v>15</v>
      </c>
      <c r="Q36" s="13">
        <v>0</v>
      </c>
      <c r="R36" s="13">
        <v>5</v>
      </c>
      <c r="S36" s="15">
        <v>7.6645921881424877E-4</v>
      </c>
      <c r="T36" s="13">
        <v>0</v>
      </c>
      <c r="U36" s="15">
        <v>7.5676015956306145E-3</v>
      </c>
      <c r="V36" s="13">
        <v>0</v>
      </c>
      <c r="W36" s="16">
        <v>0</v>
      </c>
      <c r="X36" s="17">
        <v>0</v>
      </c>
      <c r="Y36" s="18">
        <f t="shared" si="0"/>
        <v>105</v>
      </c>
      <c r="Z36" s="14">
        <f t="shared" si="1"/>
        <v>1.64</v>
      </c>
      <c r="AA36" s="19" t="s">
        <v>29</v>
      </c>
    </row>
    <row r="37" spans="2:27" ht="21.75" x14ac:dyDescent="0.25">
      <c r="B37" s="9">
        <v>31</v>
      </c>
      <c r="C37" s="10" t="s">
        <v>62</v>
      </c>
      <c r="D37" s="11">
        <v>0</v>
      </c>
      <c r="E37" s="12">
        <v>15</v>
      </c>
      <c r="F37" s="11">
        <v>0</v>
      </c>
      <c r="G37" s="12">
        <v>15</v>
      </c>
      <c r="H37" s="13">
        <v>0</v>
      </c>
      <c r="I37" s="13">
        <v>15</v>
      </c>
      <c r="J37" s="14">
        <v>95.382398151439745</v>
      </c>
      <c r="K37" s="13">
        <v>20</v>
      </c>
      <c r="L37" s="14">
        <v>65.48</v>
      </c>
      <c r="M37" s="13">
        <v>20</v>
      </c>
      <c r="N37" s="13">
        <v>1</v>
      </c>
      <c r="O37" s="13">
        <v>1</v>
      </c>
      <c r="P37" s="13">
        <v>0</v>
      </c>
      <c r="Q37" s="13">
        <v>0</v>
      </c>
      <c r="R37" s="13">
        <v>5</v>
      </c>
      <c r="S37" s="15">
        <v>0</v>
      </c>
      <c r="T37" s="13">
        <v>0</v>
      </c>
      <c r="U37" s="15">
        <v>9.0997393512273956E-4</v>
      </c>
      <c r="V37" s="13">
        <v>0</v>
      </c>
      <c r="W37" s="16">
        <v>1</v>
      </c>
      <c r="X37" s="17">
        <v>10</v>
      </c>
      <c r="Y37" s="18">
        <f t="shared" si="0"/>
        <v>80</v>
      </c>
      <c r="Z37" s="14">
        <f t="shared" si="1"/>
        <v>1.25</v>
      </c>
      <c r="AA37" s="19" t="s">
        <v>31</v>
      </c>
    </row>
    <row r="38" spans="2:27" ht="21.75" x14ac:dyDescent="0.25">
      <c r="B38" s="9">
        <v>32</v>
      </c>
      <c r="C38" s="10" t="s">
        <v>63</v>
      </c>
      <c r="D38" s="11">
        <v>0</v>
      </c>
      <c r="E38" s="12">
        <v>15</v>
      </c>
      <c r="F38" s="11">
        <v>0</v>
      </c>
      <c r="G38" s="12">
        <v>15</v>
      </c>
      <c r="H38" s="13">
        <v>0</v>
      </c>
      <c r="I38" s="13">
        <v>15</v>
      </c>
      <c r="J38" s="14">
        <v>98.304081517842519</v>
      </c>
      <c r="K38" s="13">
        <v>20</v>
      </c>
      <c r="L38" s="14">
        <v>64.510000000000005</v>
      </c>
      <c r="M38" s="13">
        <v>0</v>
      </c>
      <c r="N38" s="13">
        <v>1</v>
      </c>
      <c r="O38" s="13">
        <v>0</v>
      </c>
      <c r="P38" s="13">
        <v>15</v>
      </c>
      <c r="Q38" s="13">
        <v>0</v>
      </c>
      <c r="R38" s="13">
        <v>5</v>
      </c>
      <c r="S38" s="15">
        <v>7.800639391821744E-2</v>
      </c>
      <c r="T38" s="13">
        <v>20</v>
      </c>
      <c r="U38" s="15">
        <v>5.8565387837735319E-3</v>
      </c>
      <c r="V38" s="13">
        <v>0</v>
      </c>
      <c r="W38" s="16">
        <v>0</v>
      </c>
      <c r="X38" s="17">
        <v>0</v>
      </c>
      <c r="Y38" s="18">
        <f t="shared" si="0"/>
        <v>65</v>
      </c>
      <c r="Z38" s="14">
        <f t="shared" si="1"/>
        <v>1.02</v>
      </c>
      <c r="AA38" s="19" t="s">
        <v>52</v>
      </c>
    </row>
    <row r="39" spans="2:27" ht="21.75" x14ac:dyDescent="0.25">
      <c r="B39" s="9">
        <v>33</v>
      </c>
      <c r="C39" s="22" t="s">
        <v>64</v>
      </c>
      <c r="D39" s="11">
        <v>0</v>
      </c>
      <c r="E39" s="12">
        <v>15</v>
      </c>
      <c r="F39" s="11">
        <v>0</v>
      </c>
      <c r="G39" s="12">
        <v>15</v>
      </c>
      <c r="H39" s="13">
        <v>0</v>
      </c>
      <c r="I39" s="13">
        <v>15</v>
      </c>
      <c r="J39" s="14">
        <v>99.496158034597755</v>
      </c>
      <c r="K39" s="13">
        <v>20</v>
      </c>
      <c r="L39" s="14">
        <v>70.47</v>
      </c>
      <c r="M39" s="13">
        <v>20</v>
      </c>
      <c r="N39" s="13">
        <v>0</v>
      </c>
      <c r="O39" s="13">
        <v>0</v>
      </c>
      <c r="P39" s="13">
        <v>15</v>
      </c>
      <c r="Q39" s="13">
        <v>1</v>
      </c>
      <c r="R39" s="13">
        <v>0</v>
      </c>
      <c r="S39" s="15">
        <v>2.258118175449305E-2</v>
      </c>
      <c r="T39" s="13">
        <v>10</v>
      </c>
      <c r="U39" s="15">
        <v>0</v>
      </c>
      <c r="V39" s="13">
        <v>0</v>
      </c>
      <c r="W39" s="16">
        <v>0</v>
      </c>
      <c r="X39" s="17">
        <v>0</v>
      </c>
      <c r="Y39" s="18">
        <f t="shared" si="0"/>
        <v>90</v>
      </c>
      <c r="Z39" s="14">
        <f t="shared" si="1"/>
        <v>1.41</v>
      </c>
      <c r="AA39" s="19" t="s">
        <v>31</v>
      </c>
    </row>
    <row r="40" spans="2:27" ht="21.75" x14ac:dyDescent="0.25">
      <c r="B40" s="9">
        <v>34</v>
      </c>
      <c r="C40" s="10" t="s">
        <v>65</v>
      </c>
      <c r="D40" s="11">
        <v>0</v>
      </c>
      <c r="E40" s="12">
        <v>15</v>
      </c>
      <c r="F40" s="11">
        <v>0</v>
      </c>
      <c r="G40" s="12">
        <v>15</v>
      </c>
      <c r="H40" s="13">
        <v>0</v>
      </c>
      <c r="I40" s="13">
        <v>15</v>
      </c>
      <c r="J40" s="14">
        <v>99.523348313662893</v>
      </c>
      <c r="K40" s="13">
        <v>20</v>
      </c>
      <c r="L40" s="14">
        <v>69.08</v>
      </c>
      <c r="M40" s="13">
        <v>20</v>
      </c>
      <c r="N40" s="20">
        <v>0</v>
      </c>
      <c r="O40" s="13">
        <v>0</v>
      </c>
      <c r="P40" s="13">
        <v>15</v>
      </c>
      <c r="Q40" s="13">
        <v>0</v>
      </c>
      <c r="R40" s="13">
        <v>5</v>
      </c>
      <c r="S40" s="15">
        <v>7.7693424989580505E-3</v>
      </c>
      <c r="T40" s="13">
        <v>10</v>
      </c>
      <c r="U40" s="15">
        <v>0</v>
      </c>
      <c r="V40" s="13">
        <v>0</v>
      </c>
      <c r="W40" s="16">
        <v>0</v>
      </c>
      <c r="X40" s="17">
        <v>0</v>
      </c>
      <c r="Y40" s="18">
        <f t="shared" si="0"/>
        <v>95</v>
      </c>
      <c r="Z40" s="14">
        <f t="shared" si="1"/>
        <v>1.48</v>
      </c>
      <c r="AA40" s="19" t="s">
        <v>31</v>
      </c>
    </row>
    <row r="41" spans="2:27" ht="21.75" x14ac:dyDescent="0.25">
      <c r="B41" s="9">
        <v>35</v>
      </c>
      <c r="C41" s="10" t="s">
        <v>66</v>
      </c>
      <c r="D41" s="11">
        <v>0</v>
      </c>
      <c r="E41" s="12">
        <v>15</v>
      </c>
      <c r="F41" s="11">
        <v>0</v>
      </c>
      <c r="G41" s="12">
        <v>15</v>
      </c>
      <c r="H41" s="13">
        <v>0</v>
      </c>
      <c r="I41" s="13">
        <v>15</v>
      </c>
      <c r="J41" s="14">
        <v>100</v>
      </c>
      <c r="K41" s="13">
        <v>20</v>
      </c>
      <c r="L41" s="14">
        <v>67.73</v>
      </c>
      <c r="M41" s="13">
        <v>20</v>
      </c>
      <c r="N41" s="13">
        <v>0</v>
      </c>
      <c r="O41" s="13">
        <v>0</v>
      </c>
      <c r="P41" s="13">
        <v>15</v>
      </c>
      <c r="Q41" s="13">
        <v>1</v>
      </c>
      <c r="R41" s="13">
        <v>0</v>
      </c>
      <c r="S41" s="15">
        <v>7.5296382222132168E-4</v>
      </c>
      <c r="T41" s="13">
        <v>0</v>
      </c>
      <c r="U41" s="15">
        <v>0</v>
      </c>
      <c r="V41" s="13">
        <v>0</v>
      </c>
      <c r="W41" s="16">
        <v>0</v>
      </c>
      <c r="X41" s="17">
        <v>0</v>
      </c>
      <c r="Y41" s="18">
        <f t="shared" si="0"/>
        <v>100</v>
      </c>
      <c r="Z41" s="14">
        <f t="shared" si="1"/>
        <v>1.56</v>
      </c>
      <c r="AA41" s="19" t="s">
        <v>29</v>
      </c>
    </row>
    <row r="42" spans="2:27" ht="21.75" x14ac:dyDescent="0.25">
      <c r="B42" s="9">
        <v>36</v>
      </c>
      <c r="C42" s="23" t="s">
        <v>67</v>
      </c>
      <c r="D42" s="11">
        <v>0</v>
      </c>
      <c r="E42" s="12">
        <v>15</v>
      </c>
      <c r="F42" s="11">
        <v>0</v>
      </c>
      <c r="G42" s="12">
        <v>15</v>
      </c>
      <c r="H42" s="13">
        <v>0</v>
      </c>
      <c r="I42" s="13">
        <v>15</v>
      </c>
      <c r="J42" s="14">
        <v>100</v>
      </c>
      <c r="K42" s="13">
        <v>20</v>
      </c>
      <c r="L42" s="14">
        <v>65.36</v>
      </c>
      <c r="M42" s="13">
        <v>20</v>
      </c>
      <c r="N42" s="13">
        <v>1</v>
      </c>
      <c r="O42" s="13">
        <v>0</v>
      </c>
      <c r="P42" s="13">
        <v>15</v>
      </c>
      <c r="Q42" s="13">
        <v>0</v>
      </c>
      <c r="R42" s="13">
        <v>5</v>
      </c>
      <c r="S42" s="15">
        <v>0</v>
      </c>
      <c r="T42" s="13">
        <v>0</v>
      </c>
      <c r="U42" s="15">
        <v>2.6378197405298467E-2</v>
      </c>
      <c r="V42" s="13">
        <v>10</v>
      </c>
      <c r="W42" s="16">
        <v>0</v>
      </c>
      <c r="X42" s="17">
        <v>0</v>
      </c>
      <c r="Y42" s="18">
        <f t="shared" si="0"/>
        <v>95</v>
      </c>
      <c r="Z42" s="14">
        <f t="shared" si="1"/>
        <v>1.48</v>
      </c>
      <c r="AA42" s="19" t="s">
        <v>31</v>
      </c>
    </row>
    <row r="43" spans="2:27" ht="21.75" x14ac:dyDescent="0.25">
      <c r="B43" s="9">
        <v>37</v>
      </c>
      <c r="C43" s="10" t="s">
        <v>68</v>
      </c>
      <c r="D43" s="11">
        <v>0</v>
      </c>
      <c r="E43" s="12">
        <v>15</v>
      </c>
      <c r="F43" s="11">
        <v>0</v>
      </c>
      <c r="G43" s="12">
        <v>15</v>
      </c>
      <c r="H43" s="13">
        <v>0</v>
      </c>
      <c r="I43" s="13">
        <v>15</v>
      </c>
      <c r="J43" s="14">
        <v>99.941941036278578</v>
      </c>
      <c r="K43" s="13">
        <v>20</v>
      </c>
      <c r="L43" s="14">
        <v>73.86</v>
      </c>
      <c r="M43" s="13">
        <v>20</v>
      </c>
      <c r="N43" s="13">
        <v>1</v>
      </c>
      <c r="O43" s="13">
        <v>0</v>
      </c>
      <c r="P43" s="13">
        <v>15</v>
      </c>
      <c r="Q43" s="13">
        <v>0</v>
      </c>
      <c r="R43" s="13">
        <v>5</v>
      </c>
      <c r="S43" s="15">
        <v>3.9387823653074153E-2</v>
      </c>
      <c r="T43" s="13">
        <v>10</v>
      </c>
      <c r="U43" s="15">
        <v>0</v>
      </c>
      <c r="V43" s="13">
        <v>0</v>
      </c>
      <c r="W43" s="16">
        <v>0</v>
      </c>
      <c r="X43" s="17">
        <v>0</v>
      </c>
      <c r="Y43" s="18">
        <f t="shared" si="0"/>
        <v>95</v>
      </c>
      <c r="Z43" s="14">
        <f t="shared" si="1"/>
        <v>1.48</v>
      </c>
      <c r="AA43" s="19" t="s">
        <v>31</v>
      </c>
    </row>
    <row r="44" spans="2:27" ht="21.75" x14ac:dyDescent="0.25">
      <c r="B44" s="9">
        <v>38</v>
      </c>
      <c r="C44" s="10" t="s">
        <v>69</v>
      </c>
      <c r="D44" s="11">
        <v>0</v>
      </c>
      <c r="E44" s="12">
        <v>15</v>
      </c>
      <c r="F44" s="11">
        <v>0</v>
      </c>
      <c r="G44" s="12">
        <v>15</v>
      </c>
      <c r="H44" s="13">
        <v>0</v>
      </c>
      <c r="I44" s="13">
        <v>15</v>
      </c>
      <c r="J44" s="14">
        <v>99.343104702870221</v>
      </c>
      <c r="K44" s="13">
        <v>20</v>
      </c>
      <c r="L44" s="14">
        <v>72.73</v>
      </c>
      <c r="M44" s="13">
        <v>20</v>
      </c>
      <c r="N44" s="13">
        <v>0</v>
      </c>
      <c r="O44" s="13">
        <v>0</v>
      </c>
      <c r="P44" s="13">
        <v>15</v>
      </c>
      <c r="Q44" s="13">
        <v>0</v>
      </c>
      <c r="R44" s="13">
        <v>5</v>
      </c>
      <c r="S44" s="15">
        <v>4.7406355024303326E-3</v>
      </c>
      <c r="T44" s="13">
        <v>0</v>
      </c>
      <c r="U44" s="15">
        <v>4.6747822913170939E-19</v>
      </c>
      <c r="V44" s="13">
        <v>0</v>
      </c>
      <c r="W44" s="16">
        <v>0</v>
      </c>
      <c r="X44" s="17">
        <v>0</v>
      </c>
      <c r="Y44" s="18">
        <f t="shared" si="0"/>
        <v>105</v>
      </c>
      <c r="Z44" s="14">
        <f t="shared" si="1"/>
        <v>1.64</v>
      </c>
      <c r="AA44" s="19" t="s">
        <v>29</v>
      </c>
    </row>
    <row r="45" spans="2:27" ht="32.25" x14ac:dyDescent="0.25">
      <c r="B45" s="9">
        <v>39</v>
      </c>
      <c r="C45" s="10" t="s">
        <v>70</v>
      </c>
      <c r="D45" s="11">
        <v>0</v>
      </c>
      <c r="E45" s="12">
        <v>15</v>
      </c>
      <c r="F45" s="11">
        <v>0</v>
      </c>
      <c r="G45" s="12">
        <v>15</v>
      </c>
      <c r="H45" s="13">
        <v>0</v>
      </c>
      <c r="I45" s="13">
        <v>15</v>
      </c>
      <c r="J45" s="14">
        <v>96.822048540665222</v>
      </c>
      <c r="K45" s="13">
        <v>20</v>
      </c>
      <c r="L45" s="14">
        <v>64.760000000000005</v>
      </c>
      <c r="M45" s="13">
        <v>0</v>
      </c>
      <c r="N45" s="13">
        <v>3</v>
      </c>
      <c r="O45" s="13">
        <v>0</v>
      </c>
      <c r="P45" s="13">
        <v>0</v>
      </c>
      <c r="Q45" s="13">
        <v>0</v>
      </c>
      <c r="R45" s="13">
        <v>5</v>
      </c>
      <c r="S45" s="15">
        <v>0</v>
      </c>
      <c r="T45" s="13">
        <v>0</v>
      </c>
      <c r="U45" s="15">
        <v>0</v>
      </c>
      <c r="V45" s="13">
        <v>0</v>
      </c>
      <c r="W45" s="16">
        <v>0</v>
      </c>
      <c r="X45" s="17">
        <v>0</v>
      </c>
      <c r="Y45" s="18">
        <f t="shared" si="0"/>
        <v>70</v>
      </c>
      <c r="Z45" s="14">
        <f t="shared" si="1"/>
        <v>1.0900000000000001</v>
      </c>
      <c r="AA45" s="19" t="s">
        <v>52</v>
      </c>
    </row>
    <row r="46" spans="2:27" ht="21.75" x14ac:dyDescent="0.25">
      <c r="B46" s="9">
        <v>40</v>
      </c>
      <c r="C46" s="10" t="s">
        <v>71</v>
      </c>
      <c r="D46" s="11">
        <v>0</v>
      </c>
      <c r="E46" s="12">
        <v>15</v>
      </c>
      <c r="F46" s="11">
        <v>0</v>
      </c>
      <c r="G46" s="12">
        <v>15</v>
      </c>
      <c r="H46" s="13">
        <v>0</v>
      </c>
      <c r="I46" s="13">
        <v>15</v>
      </c>
      <c r="J46" s="14">
        <v>99.996861084174711</v>
      </c>
      <c r="K46" s="13">
        <v>20</v>
      </c>
      <c r="L46" s="14">
        <v>70.61</v>
      </c>
      <c r="M46" s="13">
        <v>20</v>
      </c>
      <c r="N46" s="13">
        <v>0</v>
      </c>
      <c r="O46" s="13">
        <v>0</v>
      </c>
      <c r="P46" s="13">
        <v>15</v>
      </c>
      <c r="Q46" s="13">
        <v>0</v>
      </c>
      <c r="R46" s="13">
        <v>5</v>
      </c>
      <c r="S46" s="15">
        <v>7.3209436670879447E-3</v>
      </c>
      <c r="T46" s="13">
        <v>0</v>
      </c>
      <c r="U46" s="15">
        <v>2.8421592425972739E-9</v>
      </c>
      <c r="V46" s="13">
        <v>0</v>
      </c>
      <c r="W46" s="16">
        <v>1</v>
      </c>
      <c r="X46" s="17">
        <v>10</v>
      </c>
      <c r="Y46" s="18">
        <f t="shared" si="0"/>
        <v>95</v>
      </c>
      <c r="Z46" s="14">
        <f t="shared" si="1"/>
        <v>1.48</v>
      </c>
      <c r="AA46" s="19" t="s">
        <v>31</v>
      </c>
    </row>
    <row r="47" spans="2:27" ht="32.25" x14ac:dyDescent="0.25">
      <c r="B47" s="9">
        <v>41</v>
      </c>
      <c r="C47" s="10" t="s">
        <v>72</v>
      </c>
      <c r="D47" s="11">
        <v>0</v>
      </c>
      <c r="E47" s="12">
        <v>15</v>
      </c>
      <c r="F47" s="11">
        <v>0</v>
      </c>
      <c r="G47" s="12">
        <v>15</v>
      </c>
      <c r="H47" s="13">
        <v>0</v>
      </c>
      <c r="I47" s="13">
        <v>15</v>
      </c>
      <c r="J47" s="14">
        <v>100</v>
      </c>
      <c r="K47" s="13">
        <v>20</v>
      </c>
      <c r="L47" s="14">
        <v>71.44</v>
      </c>
      <c r="M47" s="13">
        <v>20</v>
      </c>
      <c r="N47" s="13">
        <v>1</v>
      </c>
      <c r="O47" s="13">
        <v>0</v>
      </c>
      <c r="P47" s="13">
        <v>15</v>
      </c>
      <c r="Q47" s="13">
        <v>0</v>
      </c>
      <c r="R47" s="13">
        <v>5</v>
      </c>
      <c r="S47" s="15">
        <v>4.379796782387807E-2</v>
      </c>
      <c r="T47" s="13">
        <v>10</v>
      </c>
      <c r="U47" s="15">
        <v>0</v>
      </c>
      <c r="V47" s="13">
        <v>0</v>
      </c>
      <c r="W47" s="16">
        <v>0</v>
      </c>
      <c r="X47" s="17">
        <v>0</v>
      </c>
      <c r="Y47" s="18">
        <f t="shared" si="0"/>
        <v>95</v>
      </c>
      <c r="Z47" s="14">
        <f t="shared" si="1"/>
        <v>1.48</v>
      </c>
      <c r="AA47" s="19" t="s">
        <v>31</v>
      </c>
    </row>
    <row r="48" spans="2:27" ht="21.75" x14ac:dyDescent="0.25">
      <c r="B48" s="9">
        <v>42</v>
      </c>
      <c r="C48" s="10" t="s">
        <v>73</v>
      </c>
      <c r="D48" s="11">
        <v>0</v>
      </c>
      <c r="E48" s="12">
        <v>15</v>
      </c>
      <c r="F48" s="11">
        <v>0</v>
      </c>
      <c r="G48" s="12">
        <v>15</v>
      </c>
      <c r="H48" s="13">
        <v>0</v>
      </c>
      <c r="I48" s="13">
        <v>15</v>
      </c>
      <c r="J48" s="14">
        <v>99.15484248561495</v>
      </c>
      <c r="K48" s="13">
        <v>20</v>
      </c>
      <c r="L48" s="14">
        <v>67.680000000000007</v>
      </c>
      <c r="M48" s="13">
        <v>20</v>
      </c>
      <c r="N48" s="13">
        <v>0</v>
      </c>
      <c r="O48" s="13">
        <v>0</v>
      </c>
      <c r="P48" s="13">
        <v>15</v>
      </c>
      <c r="Q48" s="13">
        <v>0</v>
      </c>
      <c r="R48" s="13">
        <v>5</v>
      </c>
      <c r="S48" s="15">
        <v>1.8648056253148824E-2</v>
      </c>
      <c r="T48" s="13">
        <v>0</v>
      </c>
      <c r="U48" s="15">
        <v>2.0607194125936835E-3</v>
      </c>
      <c r="V48" s="13">
        <v>0</v>
      </c>
      <c r="W48" s="16">
        <v>0</v>
      </c>
      <c r="X48" s="17">
        <v>0</v>
      </c>
      <c r="Y48" s="18">
        <f t="shared" si="0"/>
        <v>105</v>
      </c>
      <c r="Z48" s="14">
        <f t="shared" si="1"/>
        <v>1.64</v>
      </c>
      <c r="AA48" s="19" t="s">
        <v>29</v>
      </c>
    </row>
    <row r="49" spans="2:27" ht="21.75" x14ac:dyDescent="0.25">
      <c r="B49" s="9">
        <v>43</v>
      </c>
      <c r="C49" s="10" t="s">
        <v>74</v>
      </c>
      <c r="D49" s="11">
        <v>0</v>
      </c>
      <c r="E49" s="12">
        <v>15</v>
      </c>
      <c r="F49" s="11">
        <v>0</v>
      </c>
      <c r="G49" s="12">
        <v>15</v>
      </c>
      <c r="H49" s="13">
        <v>0</v>
      </c>
      <c r="I49" s="13">
        <v>15</v>
      </c>
      <c r="J49" s="14">
        <v>97.766455034392763</v>
      </c>
      <c r="K49" s="13">
        <v>20</v>
      </c>
      <c r="L49" s="14">
        <v>68.69</v>
      </c>
      <c r="M49" s="13">
        <v>20</v>
      </c>
      <c r="N49" s="13">
        <v>3</v>
      </c>
      <c r="O49" s="13">
        <v>0</v>
      </c>
      <c r="P49" s="13">
        <v>0</v>
      </c>
      <c r="Q49" s="13">
        <v>0</v>
      </c>
      <c r="R49" s="13">
        <v>5</v>
      </c>
      <c r="S49" s="15">
        <v>1.4899669520392466E-3</v>
      </c>
      <c r="T49" s="13">
        <v>0</v>
      </c>
      <c r="U49" s="15">
        <v>2.1624591405090564E-2</v>
      </c>
      <c r="V49" s="13">
        <v>10</v>
      </c>
      <c r="W49" s="16">
        <v>1</v>
      </c>
      <c r="X49" s="17">
        <v>10</v>
      </c>
      <c r="Y49" s="18">
        <f t="shared" si="0"/>
        <v>70</v>
      </c>
      <c r="Z49" s="14">
        <f t="shared" si="1"/>
        <v>1.0900000000000001</v>
      </c>
      <c r="AA49" s="19" t="s">
        <v>52</v>
      </c>
    </row>
    <row r="50" spans="2:27" ht="21.75" x14ac:dyDescent="0.25">
      <c r="B50" s="9">
        <v>44</v>
      </c>
      <c r="C50" s="22" t="s">
        <v>75</v>
      </c>
      <c r="D50" s="11">
        <v>0</v>
      </c>
      <c r="E50" s="12">
        <v>15</v>
      </c>
      <c r="F50" s="11">
        <v>0</v>
      </c>
      <c r="G50" s="12">
        <v>15</v>
      </c>
      <c r="H50" s="13">
        <v>0</v>
      </c>
      <c r="I50" s="13">
        <v>15</v>
      </c>
      <c r="J50" s="14">
        <v>98.932475333405606</v>
      </c>
      <c r="K50" s="13">
        <v>20</v>
      </c>
      <c r="L50" s="14">
        <v>69.849999999999994</v>
      </c>
      <c r="M50" s="13">
        <v>20</v>
      </c>
      <c r="N50" s="13">
        <v>2</v>
      </c>
      <c r="O50" s="13">
        <v>0</v>
      </c>
      <c r="P50" s="13">
        <v>5</v>
      </c>
      <c r="Q50" s="13">
        <v>0</v>
      </c>
      <c r="R50" s="13">
        <v>5</v>
      </c>
      <c r="S50" s="15">
        <v>2.4047069351338397E-2</v>
      </c>
      <c r="T50" s="13">
        <v>10</v>
      </c>
      <c r="U50" s="15">
        <v>2.3660178304234867E-3</v>
      </c>
      <c r="V50" s="13">
        <v>0</v>
      </c>
      <c r="W50" s="16">
        <v>0</v>
      </c>
      <c r="X50" s="17">
        <v>0</v>
      </c>
      <c r="Y50" s="18">
        <f t="shared" si="0"/>
        <v>85</v>
      </c>
      <c r="Z50" s="14">
        <f t="shared" si="1"/>
        <v>1.33</v>
      </c>
      <c r="AA50" s="19" t="s">
        <v>31</v>
      </c>
    </row>
    <row r="51" spans="2:27" ht="21.75" x14ac:dyDescent="0.25">
      <c r="B51" s="9">
        <v>45</v>
      </c>
      <c r="C51" s="22" t="s">
        <v>76</v>
      </c>
      <c r="D51" s="11">
        <v>2</v>
      </c>
      <c r="E51" s="12">
        <v>15</v>
      </c>
      <c r="F51" s="11">
        <v>0.03</v>
      </c>
      <c r="G51" s="12">
        <v>15</v>
      </c>
      <c r="H51" s="13">
        <v>0</v>
      </c>
      <c r="I51" s="13">
        <v>15</v>
      </c>
      <c r="J51" s="14">
        <v>96.275783470436764</v>
      </c>
      <c r="K51" s="13">
        <v>20</v>
      </c>
      <c r="L51" s="14">
        <v>64.41</v>
      </c>
      <c r="M51" s="13">
        <v>0</v>
      </c>
      <c r="N51" s="13">
        <v>3</v>
      </c>
      <c r="O51" s="13">
        <v>1</v>
      </c>
      <c r="P51" s="13">
        <v>0</v>
      </c>
      <c r="Q51" s="13">
        <v>0</v>
      </c>
      <c r="R51" s="13">
        <v>5</v>
      </c>
      <c r="S51" s="15">
        <v>7.2035048987608326E-3</v>
      </c>
      <c r="T51" s="13">
        <v>0</v>
      </c>
      <c r="U51" s="15">
        <v>3.6647581677445602E-4</v>
      </c>
      <c r="V51" s="13">
        <v>0</v>
      </c>
      <c r="W51" s="16">
        <v>0</v>
      </c>
      <c r="X51" s="17">
        <v>0</v>
      </c>
      <c r="Y51" s="18">
        <f t="shared" si="0"/>
        <v>70</v>
      </c>
      <c r="Z51" s="14">
        <f t="shared" si="1"/>
        <v>1.0900000000000001</v>
      </c>
      <c r="AA51" s="19" t="s">
        <v>52</v>
      </c>
    </row>
    <row r="52" spans="2:27" ht="21.75" x14ac:dyDescent="0.25">
      <c r="B52" s="9">
        <v>46</v>
      </c>
      <c r="C52" s="10" t="s">
        <v>77</v>
      </c>
      <c r="D52" s="11">
        <v>0</v>
      </c>
      <c r="E52" s="12">
        <v>15</v>
      </c>
      <c r="F52" s="11">
        <v>0</v>
      </c>
      <c r="G52" s="12">
        <v>15</v>
      </c>
      <c r="H52" s="13">
        <v>0</v>
      </c>
      <c r="I52" s="13">
        <v>15</v>
      </c>
      <c r="J52" s="14">
        <v>99.692348083742161</v>
      </c>
      <c r="K52" s="13">
        <v>20</v>
      </c>
      <c r="L52" s="14">
        <v>61.57</v>
      </c>
      <c r="M52" s="13">
        <v>0</v>
      </c>
      <c r="N52" s="13">
        <v>1</v>
      </c>
      <c r="O52" s="13">
        <v>1</v>
      </c>
      <c r="P52" s="13">
        <v>0</v>
      </c>
      <c r="Q52" s="13">
        <v>0</v>
      </c>
      <c r="R52" s="13">
        <v>5</v>
      </c>
      <c r="S52" s="15">
        <v>7.512124722525145E-3</v>
      </c>
      <c r="T52" s="13">
        <v>0</v>
      </c>
      <c r="U52" s="15">
        <v>0</v>
      </c>
      <c r="V52" s="13">
        <v>0</v>
      </c>
      <c r="W52" s="16">
        <v>0</v>
      </c>
      <c r="X52" s="17">
        <v>0</v>
      </c>
      <c r="Y52" s="18">
        <f t="shared" si="0"/>
        <v>70</v>
      </c>
      <c r="Z52" s="14">
        <f t="shared" si="1"/>
        <v>1.0900000000000001</v>
      </c>
      <c r="AA52" s="19" t="s">
        <v>52</v>
      </c>
    </row>
    <row r="53" spans="2:27" ht="21.75" x14ac:dyDescent="0.25">
      <c r="B53" s="9">
        <v>47</v>
      </c>
      <c r="C53" s="21" t="s">
        <v>78</v>
      </c>
      <c r="D53" s="11">
        <v>0</v>
      </c>
      <c r="E53" s="12">
        <v>15</v>
      </c>
      <c r="F53" s="11">
        <v>0</v>
      </c>
      <c r="G53" s="12">
        <v>15</v>
      </c>
      <c r="H53" s="13">
        <v>0</v>
      </c>
      <c r="I53" s="13">
        <v>15</v>
      </c>
      <c r="J53" s="14">
        <v>99.919327197715006</v>
      </c>
      <c r="K53" s="13">
        <v>20</v>
      </c>
      <c r="L53" s="14">
        <v>65.36</v>
      </c>
      <c r="M53" s="13">
        <v>20</v>
      </c>
      <c r="N53" s="13">
        <v>3</v>
      </c>
      <c r="O53" s="13">
        <v>2</v>
      </c>
      <c r="P53" s="13">
        <v>0</v>
      </c>
      <c r="Q53" s="13">
        <v>0</v>
      </c>
      <c r="R53" s="13">
        <v>5</v>
      </c>
      <c r="S53" s="15">
        <v>1.0550698957687538E-2</v>
      </c>
      <c r="T53" s="13">
        <v>0</v>
      </c>
      <c r="U53" s="15">
        <v>1.4915250174353339E-6</v>
      </c>
      <c r="V53" s="13">
        <v>0</v>
      </c>
      <c r="W53" s="16">
        <v>0</v>
      </c>
      <c r="X53" s="17">
        <v>0</v>
      </c>
      <c r="Y53" s="18">
        <f t="shared" si="0"/>
        <v>90</v>
      </c>
      <c r="Z53" s="14">
        <f t="shared" si="1"/>
        <v>1.41</v>
      </c>
      <c r="AA53" s="19" t="s">
        <v>31</v>
      </c>
    </row>
    <row r="54" spans="2:27" ht="21.75" x14ac:dyDescent="0.25">
      <c r="B54" s="9">
        <v>48</v>
      </c>
      <c r="C54" s="10" t="s">
        <v>79</v>
      </c>
      <c r="D54" s="11">
        <v>0</v>
      </c>
      <c r="E54" s="12">
        <v>15</v>
      </c>
      <c r="F54" s="11">
        <v>0</v>
      </c>
      <c r="G54" s="12">
        <v>15</v>
      </c>
      <c r="H54" s="13">
        <v>0</v>
      </c>
      <c r="I54" s="13">
        <v>15</v>
      </c>
      <c r="J54" s="14">
        <v>100</v>
      </c>
      <c r="K54" s="13">
        <v>20</v>
      </c>
      <c r="L54" s="14">
        <v>66.19</v>
      </c>
      <c r="M54" s="13">
        <v>20</v>
      </c>
      <c r="N54" s="13">
        <v>0</v>
      </c>
      <c r="O54" s="13">
        <v>0</v>
      </c>
      <c r="P54" s="13">
        <v>15</v>
      </c>
      <c r="Q54" s="13">
        <v>0</v>
      </c>
      <c r="R54" s="13">
        <v>5</v>
      </c>
      <c r="S54" s="15">
        <v>1.1706664692880554E-2</v>
      </c>
      <c r="T54" s="13">
        <v>0</v>
      </c>
      <c r="U54" s="15">
        <v>3.4073365474269865E-3</v>
      </c>
      <c r="V54" s="13">
        <v>0</v>
      </c>
      <c r="W54" s="16">
        <v>0</v>
      </c>
      <c r="X54" s="17">
        <v>0</v>
      </c>
      <c r="Y54" s="18">
        <f t="shared" si="0"/>
        <v>105</v>
      </c>
      <c r="Z54" s="14">
        <f t="shared" si="1"/>
        <v>1.64</v>
      </c>
      <c r="AA54" s="19" t="s">
        <v>29</v>
      </c>
    </row>
    <row r="55" spans="2:27" ht="21.75" x14ac:dyDescent="0.25">
      <c r="B55" s="9">
        <v>49</v>
      </c>
      <c r="C55" s="10" t="s">
        <v>80</v>
      </c>
      <c r="D55" s="11">
        <v>0</v>
      </c>
      <c r="E55" s="12">
        <v>15</v>
      </c>
      <c r="F55" s="11">
        <v>0</v>
      </c>
      <c r="G55" s="12">
        <v>15</v>
      </c>
      <c r="H55" s="13">
        <v>0</v>
      </c>
      <c r="I55" s="13">
        <v>15</v>
      </c>
      <c r="J55" s="14">
        <v>98.21713792112584</v>
      </c>
      <c r="K55" s="13">
        <v>20</v>
      </c>
      <c r="L55" s="14">
        <v>67.52</v>
      </c>
      <c r="M55" s="13">
        <v>20</v>
      </c>
      <c r="N55" s="13">
        <v>1</v>
      </c>
      <c r="O55" s="13">
        <v>0</v>
      </c>
      <c r="P55" s="13">
        <v>15</v>
      </c>
      <c r="Q55" s="13">
        <v>0</v>
      </c>
      <c r="R55" s="13">
        <v>5</v>
      </c>
      <c r="S55" s="15">
        <v>2.8420757133572321E-2</v>
      </c>
      <c r="T55" s="13">
        <v>10</v>
      </c>
      <c r="U55" s="15">
        <v>3.9674849225916713E-5</v>
      </c>
      <c r="V55" s="13">
        <v>0</v>
      </c>
      <c r="W55" s="16">
        <v>0</v>
      </c>
      <c r="X55" s="17">
        <v>0</v>
      </c>
      <c r="Y55" s="18">
        <f t="shared" si="0"/>
        <v>95</v>
      </c>
      <c r="Z55" s="14">
        <f t="shared" si="1"/>
        <v>1.48</v>
      </c>
      <c r="AA55" s="19" t="s">
        <v>31</v>
      </c>
    </row>
    <row r="56" spans="2:27" ht="21.75" x14ac:dyDescent="0.25">
      <c r="B56" s="9">
        <v>50</v>
      </c>
      <c r="C56" s="10" t="s">
        <v>81</v>
      </c>
      <c r="D56" s="11">
        <v>0</v>
      </c>
      <c r="E56" s="12">
        <v>15</v>
      </c>
      <c r="F56" s="11">
        <v>0</v>
      </c>
      <c r="G56" s="12">
        <v>15</v>
      </c>
      <c r="H56" s="13">
        <v>0</v>
      </c>
      <c r="I56" s="13">
        <v>15</v>
      </c>
      <c r="J56" s="14">
        <v>99.346447684849394</v>
      </c>
      <c r="K56" s="13">
        <v>20</v>
      </c>
      <c r="L56" s="14">
        <v>69.540000000000006</v>
      </c>
      <c r="M56" s="13">
        <v>20</v>
      </c>
      <c r="N56" s="13">
        <v>1</v>
      </c>
      <c r="O56" s="13">
        <v>0</v>
      </c>
      <c r="P56" s="13">
        <v>15</v>
      </c>
      <c r="Q56" s="13">
        <v>0</v>
      </c>
      <c r="R56" s="13">
        <v>5</v>
      </c>
      <c r="S56" s="15">
        <v>1.0227594312098494E-2</v>
      </c>
      <c r="T56" s="13">
        <v>0</v>
      </c>
      <c r="U56" s="15">
        <v>8.4435815596458717E-3</v>
      </c>
      <c r="V56" s="13">
        <v>0</v>
      </c>
      <c r="W56" s="16">
        <v>0</v>
      </c>
      <c r="X56" s="17">
        <v>0</v>
      </c>
      <c r="Y56" s="18">
        <f t="shared" si="0"/>
        <v>105</v>
      </c>
      <c r="Z56" s="14">
        <f t="shared" si="1"/>
        <v>1.64</v>
      </c>
      <c r="AA56" s="19" t="s">
        <v>29</v>
      </c>
    </row>
    <row r="57" spans="2:27" ht="21.75" x14ac:dyDescent="0.25">
      <c r="B57" s="9">
        <v>51</v>
      </c>
      <c r="C57" s="10" t="s">
        <v>82</v>
      </c>
      <c r="D57" s="11">
        <v>0</v>
      </c>
      <c r="E57" s="12">
        <v>15</v>
      </c>
      <c r="F57" s="11">
        <v>0</v>
      </c>
      <c r="G57" s="12">
        <v>15</v>
      </c>
      <c r="H57" s="13">
        <v>0</v>
      </c>
      <c r="I57" s="13">
        <v>15</v>
      </c>
      <c r="J57" s="14">
        <v>99.985259729413727</v>
      </c>
      <c r="K57" s="13">
        <v>20</v>
      </c>
      <c r="L57" s="14">
        <v>67.81</v>
      </c>
      <c r="M57" s="13">
        <v>20</v>
      </c>
      <c r="N57" s="13">
        <v>0</v>
      </c>
      <c r="O57" s="13">
        <v>0</v>
      </c>
      <c r="P57" s="13">
        <v>15</v>
      </c>
      <c r="Q57" s="13">
        <v>0</v>
      </c>
      <c r="R57" s="13">
        <v>5</v>
      </c>
      <c r="S57" s="15">
        <v>1.1009998246893778E-2</v>
      </c>
      <c r="T57" s="13">
        <v>0</v>
      </c>
      <c r="U57" s="15">
        <v>0</v>
      </c>
      <c r="V57" s="13">
        <v>0</v>
      </c>
      <c r="W57" s="16">
        <v>0</v>
      </c>
      <c r="X57" s="17">
        <v>0</v>
      </c>
      <c r="Y57" s="18">
        <f t="shared" si="0"/>
        <v>105</v>
      </c>
      <c r="Z57" s="14">
        <f t="shared" si="1"/>
        <v>1.64</v>
      </c>
      <c r="AA57" s="19" t="s">
        <v>29</v>
      </c>
    </row>
    <row r="58" spans="2:27" ht="21.75" x14ac:dyDescent="0.25">
      <c r="B58" s="9">
        <v>52</v>
      </c>
      <c r="C58" s="10" t="s">
        <v>83</v>
      </c>
      <c r="D58" s="11">
        <v>0</v>
      </c>
      <c r="E58" s="12">
        <v>15</v>
      </c>
      <c r="F58" s="11">
        <v>0</v>
      </c>
      <c r="G58" s="12">
        <v>15</v>
      </c>
      <c r="H58" s="13">
        <v>0</v>
      </c>
      <c r="I58" s="13">
        <v>15</v>
      </c>
      <c r="J58" s="14">
        <v>98.995802419354845</v>
      </c>
      <c r="K58" s="13">
        <v>20</v>
      </c>
      <c r="L58" s="14">
        <v>71.849999999999994</v>
      </c>
      <c r="M58" s="13">
        <v>20</v>
      </c>
      <c r="N58" s="13">
        <v>0</v>
      </c>
      <c r="O58" s="13">
        <v>0</v>
      </c>
      <c r="P58" s="13">
        <v>15</v>
      </c>
      <c r="Q58" s="13">
        <v>0</v>
      </c>
      <c r="R58" s="13">
        <v>5</v>
      </c>
      <c r="S58" s="15">
        <v>1.8543464606226454E-2</v>
      </c>
      <c r="T58" s="13">
        <v>0</v>
      </c>
      <c r="U58" s="15">
        <v>0</v>
      </c>
      <c r="V58" s="13">
        <v>0</v>
      </c>
      <c r="W58" s="16">
        <v>0</v>
      </c>
      <c r="X58" s="17">
        <v>0</v>
      </c>
      <c r="Y58" s="18">
        <f t="shared" si="0"/>
        <v>105</v>
      </c>
      <c r="Z58" s="14">
        <f t="shared" si="1"/>
        <v>1.64</v>
      </c>
      <c r="AA58" s="19" t="s">
        <v>29</v>
      </c>
    </row>
    <row r="59" spans="2:27" ht="21.75" x14ac:dyDescent="0.25">
      <c r="B59" s="9">
        <v>53</v>
      </c>
      <c r="C59" s="10" t="s">
        <v>84</v>
      </c>
      <c r="D59" s="11">
        <v>0</v>
      </c>
      <c r="E59" s="12">
        <v>15</v>
      </c>
      <c r="F59" s="11">
        <v>0</v>
      </c>
      <c r="G59" s="12">
        <v>15</v>
      </c>
      <c r="H59" s="13">
        <v>0</v>
      </c>
      <c r="I59" s="13">
        <v>15</v>
      </c>
      <c r="J59" s="14">
        <v>99.578477209302321</v>
      </c>
      <c r="K59" s="13">
        <v>20</v>
      </c>
      <c r="L59" s="14">
        <v>67.77</v>
      </c>
      <c r="M59" s="13">
        <v>20</v>
      </c>
      <c r="N59" s="13">
        <v>0</v>
      </c>
      <c r="O59" s="13">
        <v>0</v>
      </c>
      <c r="P59" s="13">
        <v>15</v>
      </c>
      <c r="Q59" s="13">
        <v>0</v>
      </c>
      <c r="R59" s="13">
        <v>5</v>
      </c>
      <c r="S59" s="15">
        <v>5.4132519018056449E-2</v>
      </c>
      <c r="T59" s="13">
        <v>20</v>
      </c>
      <c r="U59" s="15">
        <v>1.9034035434662786E-3</v>
      </c>
      <c r="V59" s="13">
        <v>0</v>
      </c>
      <c r="W59" s="16">
        <v>0</v>
      </c>
      <c r="X59" s="17">
        <v>0</v>
      </c>
      <c r="Y59" s="18">
        <f t="shared" si="0"/>
        <v>85</v>
      </c>
      <c r="Z59" s="14">
        <f t="shared" si="1"/>
        <v>1.33</v>
      </c>
      <c r="AA59" s="19" t="s">
        <v>31</v>
      </c>
    </row>
    <row r="60" spans="2:27" ht="21.75" x14ac:dyDescent="0.25">
      <c r="B60" s="9">
        <v>54</v>
      </c>
      <c r="C60" s="10" t="s">
        <v>85</v>
      </c>
      <c r="D60" s="11">
        <v>0</v>
      </c>
      <c r="E60" s="12">
        <v>15</v>
      </c>
      <c r="F60" s="11">
        <v>0</v>
      </c>
      <c r="G60" s="12">
        <v>15</v>
      </c>
      <c r="H60" s="13">
        <v>0</v>
      </c>
      <c r="I60" s="13">
        <v>15</v>
      </c>
      <c r="J60" s="14">
        <v>99.117673863081151</v>
      </c>
      <c r="K60" s="13">
        <v>20</v>
      </c>
      <c r="L60" s="14">
        <v>72.22</v>
      </c>
      <c r="M60" s="13">
        <v>20</v>
      </c>
      <c r="N60" s="13">
        <v>1</v>
      </c>
      <c r="O60" s="13">
        <v>0</v>
      </c>
      <c r="P60" s="13">
        <v>15</v>
      </c>
      <c r="Q60" s="13">
        <v>0</v>
      </c>
      <c r="R60" s="13">
        <v>5</v>
      </c>
      <c r="S60" s="15">
        <v>9.2459435966224662E-3</v>
      </c>
      <c r="T60" s="13">
        <v>0</v>
      </c>
      <c r="U60" s="15">
        <v>3.0451179696349274E-4</v>
      </c>
      <c r="V60" s="13">
        <v>0</v>
      </c>
      <c r="W60" s="16">
        <v>0</v>
      </c>
      <c r="X60" s="17">
        <v>0</v>
      </c>
      <c r="Y60" s="18">
        <f t="shared" si="0"/>
        <v>105</v>
      </c>
      <c r="Z60" s="14">
        <f t="shared" si="1"/>
        <v>1.64</v>
      </c>
      <c r="AA60" s="19" t="s">
        <v>29</v>
      </c>
    </row>
    <row r="61" spans="2:27" ht="53.25" x14ac:dyDescent="0.25">
      <c r="B61" s="9">
        <v>55</v>
      </c>
      <c r="C61" s="10" t="s">
        <v>86</v>
      </c>
      <c r="D61" s="11">
        <v>0</v>
      </c>
      <c r="E61" s="12">
        <v>15</v>
      </c>
      <c r="F61" s="11">
        <v>0</v>
      </c>
      <c r="G61" s="12">
        <v>15</v>
      </c>
      <c r="H61" s="13">
        <v>0</v>
      </c>
      <c r="I61" s="13">
        <v>15</v>
      </c>
      <c r="J61" s="14">
        <v>97.44</v>
      </c>
      <c r="K61" s="13">
        <v>20</v>
      </c>
      <c r="L61" s="14">
        <v>65.84</v>
      </c>
      <c r="M61" s="13">
        <v>20</v>
      </c>
      <c r="N61" s="13">
        <v>0</v>
      </c>
      <c r="O61" s="13">
        <v>0</v>
      </c>
      <c r="P61" s="13">
        <v>15</v>
      </c>
      <c r="Q61" s="13">
        <v>0</v>
      </c>
      <c r="R61" s="13">
        <v>5</v>
      </c>
      <c r="S61" s="15">
        <v>3.1037360902482214E-2</v>
      </c>
      <c r="T61" s="13">
        <v>10</v>
      </c>
      <c r="U61" s="15">
        <v>2.5920340734331762E-3</v>
      </c>
      <c r="V61" s="13">
        <v>0</v>
      </c>
      <c r="W61" s="16">
        <v>0</v>
      </c>
      <c r="X61" s="17">
        <v>0</v>
      </c>
      <c r="Y61" s="18">
        <f t="shared" si="0"/>
        <v>95</v>
      </c>
      <c r="Z61" s="14">
        <f t="shared" si="1"/>
        <v>1.48</v>
      </c>
      <c r="AA61" s="19" t="s">
        <v>31</v>
      </c>
    </row>
    <row r="62" spans="2:27" ht="21.75" x14ac:dyDescent="0.25">
      <c r="B62" s="9">
        <v>56</v>
      </c>
      <c r="C62" s="10" t="s">
        <v>87</v>
      </c>
      <c r="D62" s="11">
        <v>0</v>
      </c>
      <c r="E62" s="12">
        <v>15</v>
      </c>
      <c r="F62" s="11">
        <v>0</v>
      </c>
      <c r="G62" s="12">
        <v>15</v>
      </c>
      <c r="H62" s="13">
        <v>0</v>
      </c>
      <c r="I62" s="13">
        <v>15</v>
      </c>
      <c r="J62" s="14">
        <v>99.79</v>
      </c>
      <c r="K62" s="13">
        <v>20</v>
      </c>
      <c r="L62" s="14">
        <v>65.28</v>
      </c>
      <c r="M62" s="13">
        <v>20</v>
      </c>
      <c r="N62" s="13">
        <v>0</v>
      </c>
      <c r="O62" s="13">
        <v>0</v>
      </c>
      <c r="P62" s="13">
        <v>15</v>
      </c>
      <c r="Q62" s="13">
        <v>1</v>
      </c>
      <c r="R62" s="13">
        <v>0</v>
      </c>
      <c r="S62" s="15">
        <v>4.9633416450070959E-3</v>
      </c>
      <c r="T62" s="13">
        <v>0</v>
      </c>
      <c r="U62" s="15">
        <v>-1.3583589275963006E-7</v>
      </c>
      <c r="V62" s="13">
        <v>0</v>
      </c>
      <c r="W62" s="16">
        <v>0</v>
      </c>
      <c r="X62" s="17">
        <v>0</v>
      </c>
      <c r="Y62" s="18">
        <f t="shared" si="0"/>
        <v>100</v>
      </c>
      <c r="Z62" s="14">
        <f t="shared" si="1"/>
        <v>1.56</v>
      </c>
      <c r="AA62" s="19" t="s">
        <v>29</v>
      </c>
    </row>
    <row r="63" spans="2:27" ht="21.75" x14ac:dyDescent="0.25">
      <c r="B63" s="9">
        <v>57</v>
      </c>
      <c r="C63" s="21" t="s">
        <v>88</v>
      </c>
      <c r="D63" s="11">
        <v>0</v>
      </c>
      <c r="E63" s="12">
        <v>15</v>
      </c>
      <c r="F63" s="11">
        <v>0</v>
      </c>
      <c r="G63" s="12">
        <v>15</v>
      </c>
      <c r="H63" s="13">
        <v>0</v>
      </c>
      <c r="I63" s="13">
        <v>15</v>
      </c>
      <c r="J63" s="14">
        <v>96</v>
      </c>
      <c r="K63" s="13">
        <v>20</v>
      </c>
      <c r="L63" s="14">
        <v>67.959999999999994</v>
      </c>
      <c r="M63" s="13">
        <v>20</v>
      </c>
      <c r="N63" s="13">
        <v>1</v>
      </c>
      <c r="O63" s="13">
        <v>0</v>
      </c>
      <c r="P63" s="13">
        <v>15</v>
      </c>
      <c r="Q63" s="13">
        <v>0</v>
      </c>
      <c r="R63" s="13">
        <v>5</v>
      </c>
      <c r="S63" s="15">
        <v>2.4636791042546343E-2</v>
      </c>
      <c r="T63" s="13">
        <v>10</v>
      </c>
      <c r="U63" s="15">
        <v>4.5255249063538387E-2</v>
      </c>
      <c r="V63" s="13">
        <v>10</v>
      </c>
      <c r="W63" s="16">
        <v>0</v>
      </c>
      <c r="X63" s="17">
        <v>0</v>
      </c>
      <c r="Y63" s="18">
        <f t="shared" si="0"/>
        <v>85</v>
      </c>
      <c r="Z63" s="14">
        <f t="shared" si="1"/>
        <v>1.33</v>
      </c>
      <c r="AA63" s="19" t="s">
        <v>31</v>
      </c>
    </row>
    <row r="64" spans="2:27" ht="21.75" x14ac:dyDescent="0.25">
      <c r="B64" s="9">
        <v>58</v>
      </c>
      <c r="C64" s="10" t="s">
        <v>89</v>
      </c>
      <c r="D64" s="11">
        <v>0</v>
      </c>
      <c r="E64" s="12">
        <v>15</v>
      </c>
      <c r="F64" s="11">
        <v>0</v>
      </c>
      <c r="G64" s="12">
        <v>15</v>
      </c>
      <c r="H64" s="13">
        <v>0</v>
      </c>
      <c r="I64" s="13">
        <v>15</v>
      </c>
      <c r="J64" s="14">
        <v>100</v>
      </c>
      <c r="K64" s="13">
        <v>20</v>
      </c>
      <c r="L64" s="14">
        <v>70.39</v>
      </c>
      <c r="M64" s="13">
        <v>20</v>
      </c>
      <c r="N64" s="13">
        <v>0</v>
      </c>
      <c r="O64" s="13">
        <v>0</v>
      </c>
      <c r="P64" s="13">
        <v>15</v>
      </c>
      <c r="Q64" s="13">
        <v>0</v>
      </c>
      <c r="R64" s="13">
        <v>5</v>
      </c>
      <c r="S64" s="15">
        <v>9.3687890352285395E-3</v>
      </c>
      <c r="T64" s="13">
        <v>0</v>
      </c>
      <c r="U64" s="15">
        <v>-8.5246957552527065E-18</v>
      </c>
      <c r="V64" s="13">
        <v>0</v>
      </c>
      <c r="W64" s="16">
        <v>0</v>
      </c>
      <c r="X64" s="17">
        <v>0</v>
      </c>
      <c r="Y64" s="18">
        <f t="shared" si="0"/>
        <v>105</v>
      </c>
      <c r="Z64" s="14">
        <f t="shared" si="1"/>
        <v>1.64</v>
      </c>
      <c r="AA64" s="19" t="s">
        <v>29</v>
      </c>
    </row>
    <row r="65" spans="2:27" ht="42.75" x14ac:dyDescent="0.25">
      <c r="B65" s="9">
        <v>59</v>
      </c>
      <c r="C65" s="10" t="s">
        <v>90</v>
      </c>
      <c r="D65" s="11">
        <v>0</v>
      </c>
      <c r="E65" s="12">
        <v>15</v>
      </c>
      <c r="F65" s="11">
        <v>0</v>
      </c>
      <c r="G65" s="12">
        <v>15</v>
      </c>
      <c r="H65" s="13">
        <v>0</v>
      </c>
      <c r="I65" s="13">
        <v>15</v>
      </c>
      <c r="J65" s="14">
        <v>98.167683739508561</v>
      </c>
      <c r="K65" s="13">
        <v>20</v>
      </c>
      <c r="L65" s="14">
        <v>68.599999999999994</v>
      </c>
      <c r="M65" s="13">
        <v>20</v>
      </c>
      <c r="N65" s="13">
        <v>0</v>
      </c>
      <c r="O65" s="13">
        <v>0</v>
      </c>
      <c r="P65" s="13">
        <v>15</v>
      </c>
      <c r="Q65" s="13">
        <v>0</v>
      </c>
      <c r="R65" s="13">
        <v>5</v>
      </c>
      <c r="S65" s="15">
        <v>1.7945684075131311E-2</v>
      </c>
      <c r="T65" s="13">
        <v>0</v>
      </c>
      <c r="U65" s="15">
        <v>1.5280761126960105E-4</v>
      </c>
      <c r="V65" s="13">
        <v>0</v>
      </c>
      <c r="W65" s="16">
        <v>0</v>
      </c>
      <c r="X65" s="17">
        <v>0</v>
      </c>
      <c r="Y65" s="18">
        <f t="shared" si="0"/>
        <v>105</v>
      </c>
      <c r="Z65" s="14">
        <f t="shared" si="1"/>
        <v>1.64</v>
      </c>
      <c r="AA65" s="19" t="s">
        <v>29</v>
      </c>
    </row>
    <row r="66" spans="2:27" ht="21.75" x14ac:dyDescent="0.25">
      <c r="B66" s="9">
        <v>60</v>
      </c>
      <c r="C66" s="10" t="s">
        <v>91</v>
      </c>
      <c r="D66" s="11">
        <v>0</v>
      </c>
      <c r="E66" s="12">
        <v>15</v>
      </c>
      <c r="F66" s="11">
        <v>0</v>
      </c>
      <c r="G66" s="12">
        <v>15</v>
      </c>
      <c r="H66" s="13">
        <v>0</v>
      </c>
      <c r="I66" s="13">
        <v>15</v>
      </c>
      <c r="J66" s="14">
        <v>99.999873199227167</v>
      </c>
      <c r="K66" s="13">
        <v>20</v>
      </c>
      <c r="L66" s="14">
        <v>67.86</v>
      </c>
      <c r="M66" s="13">
        <v>20</v>
      </c>
      <c r="N66" s="13">
        <v>2</v>
      </c>
      <c r="O66" s="13">
        <v>1</v>
      </c>
      <c r="P66" s="13">
        <v>0</v>
      </c>
      <c r="Q66" s="13">
        <v>2</v>
      </c>
      <c r="R66" s="13">
        <v>0</v>
      </c>
      <c r="S66" s="15">
        <v>5.07484047998518E-2</v>
      </c>
      <c r="T66" s="13">
        <v>20</v>
      </c>
      <c r="U66" s="15">
        <v>-8.4299160963586576E-5</v>
      </c>
      <c r="V66" s="13">
        <v>0</v>
      </c>
      <c r="W66" s="16">
        <v>0</v>
      </c>
      <c r="X66" s="17">
        <v>0</v>
      </c>
      <c r="Y66" s="18">
        <f t="shared" si="0"/>
        <v>65</v>
      </c>
      <c r="Z66" s="14">
        <f t="shared" si="1"/>
        <v>1.02</v>
      </c>
      <c r="AA66" s="19" t="s">
        <v>52</v>
      </c>
    </row>
    <row r="67" spans="2:27" ht="21.75" x14ac:dyDescent="0.25">
      <c r="B67" s="9">
        <v>61</v>
      </c>
      <c r="C67" s="10" t="s">
        <v>92</v>
      </c>
      <c r="D67" s="11">
        <v>0</v>
      </c>
      <c r="E67" s="12">
        <v>15</v>
      </c>
      <c r="F67" s="11">
        <v>0</v>
      </c>
      <c r="G67" s="12">
        <v>15</v>
      </c>
      <c r="H67" s="13">
        <v>0</v>
      </c>
      <c r="I67" s="13">
        <v>15</v>
      </c>
      <c r="J67" s="14">
        <v>97.120564848731519</v>
      </c>
      <c r="K67" s="13">
        <v>20</v>
      </c>
      <c r="L67" s="14">
        <v>65.650000000000006</v>
      </c>
      <c r="M67" s="13">
        <v>20</v>
      </c>
      <c r="N67" s="13">
        <v>0</v>
      </c>
      <c r="O67" s="13">
        <v>0</v>
      </c>
      <c r="P67" s="13">
        <v>15</v>
      </c>
      <c r="Q67" s="13">
        <v>0</v>
      </c>
      <c r="R67" s="13">
        <v>5</v>
      </c>
      <c r="S67" s="15">
        <v>1.4274097143653667E-3</v>
      </c>
      <c r="T67" s="13">
        <v>0</v>
      </c>
      <c r="U67" s="15">
        <v>0</v>
      </c>
      <c r="V67" s="13">
        <v>0</v>
      </c>
      <c r="W67" s="16">
        <v>0</v>
      </c>
      <c r="X67" s="17">
        <v>0</v>
      </c>
      <c r="Y67" s="18">
        <f t="shared" si="0"/>
        <v>105</v>
      </c>
      <c r="Z67" s="14">
        <f t="shared" si="1"/>
        <v>1.64</v>
      </c>
      <c r="AA67" s="19" t="s">
        <v>29</v>
      </c>
    </row>
    <row r="68" spans="2:27" ht="21.75" x14ac:dyDescent="0.25">
      <c r="B68" s="9">
        <v>62</v>
      </c>
      <c r="C68" s="10" t="s">
        <v>93</v>
      </c>
      <c r="D68" s="11">
        <v>0</v>
      </c>
      <c r="E68" s="12">
        <v>15</v>
      </c>
      <c r="F68" s="11">
        <v>0</v>
      </c>
      <c r="G68" s="12">
        <v>15</v>
      </c>
      <c r="H68" s="13">
        <v>0</v>
      </c>
      <c r="I68" s="13">
        <v>15</v>
      </c>
      <c r="J68" s="14">
        <v>100</v>
      </c>
      <c r="K68" s="13">
        <v>20</v>
      </c>
      <c r="L68" s="14">
        <v>73.27</v>
      </c>
      <c r="M68" s="13">
        <v>20</v>
      </c>
      <c r="N68" s="13">
        <v>0</v>
      </c>
      <c r="O68" s="13">
        <v>0</v>
      </c>
      <c r="P68" s="13">
        <v>15</v>
      </c>
      <c r="Q68" s="13">
        <v>0</v>
      </c>
      <c r="R68" s="13">
        <v>5</v>
      </c>
      <c r="S68" s="15">
        <v>0</v>
      </c>
      <c r="T68" s="13">
        <v>0</v>
      </c>
      <c r="U68" s="15">
        <v>0</v>
      </c>
      <c r="V68" s="13">
        <v>0</v>
      </c>
      <c r="W68" s="16">
        <v>0</v>
      </c>
      <c r="X68" s="17">
        <v>0</v>
      </c>
      <c r="Y68" s="18">
        <f t="shared" si="0"/>
        <v>105</v>
      </c>
      <c r="Z68" s="14">
        <f t="shared" si="1"/>
        <v>1.64</v>
      </c>
      <c r="AA68" s="19" t="s">
        <v>29</v>
      </c>
    </row>
    <row r="69" spans="2:27" ht="21.75" x14ac:dyDescent="0.25">
      <c r="B69" s="9">
        <v>63</v>
      </c>
      <c r="C69" s="10" t="s">
        <v>94</v>
      </c>
      <c r="D69" s="11">
        <v>0</v>
      </c>
      <c r="E69" s="12">
        <v>15</v>
      </c>
      <c r="F69" s="11">
        <v>0</v>
      </c>
      <c r="G69" s="12">
        <v>15</v>
      </c>
      <c r="H69" s="13">
        <v>0</v>
      </c>
      <c r="I69" s="13">
        <v>15</v>
      </c>
      <c r="J69" s="14">
        <v>97.46</v>
      </c>
      <c r="K69" s="13">
        <v>20</v>
      </c>
      <c r="L69" s="14">
        <v>65.150000000000006</v>
      </c>
      <c r="M69" s="13">
        <v>20</v>
      </c>
      <c r="N69" s="13">
        <v>5</v>
      </c>
      <c r="O69" s="13">
        <v>1</v>
      </c>
      <c r="P69" s="13">
        <v>0</v>
      </c>
      <c r="Q69" s="13">
        <v>0</v>
      </c>
      <c r="R69" s="13">
        <v>5</v>
      </c>
      <c r="S69" s="15">
        <v>1.4099793406528897E-2</v>
      </c>
      <c r="T69" s="13">
        <v>0</v>
      </c>
      <c r="U69" s="15">
        <v>7.6216612007949649E-3</v>
      </c>
      <c r="V69" s="13">
        <v>0</v>
      </c>
      <c r="W69" s="16">
        <v>0</v>
      </c>
      <c r="X69" s="17">
        <v>0</v>
      </c>
      <c r="Y69" s="18">
        <f t="shared" si="0"/>
        <v>90</v>
      </c>
      <c r="Z69" s="14">
        <f t="shared" si="1"/>
        <v>1.41</v>
      </c>
      <c r="AA69" s="19" t="s">
        <v>31</v>
      </c>
    </row>
    <row r="70" spans="2:27" ht="21.75" x14ac:dyDescent="0.25">
      <c r="B70" s="9">
        <v>64</v>
      </c>
      <c r="C70" s="10" t="s">
        <v>95</v>
      </c>
      <c r="D70" s="11">
        <v>0</v>
      </c>
      <c r="E70" s="12">
        <v>15</v>
      </c>
      <c r="F70" s="11">
        <v>0</v>
      </c>
      <c r="G70" s="12">
        <v>15</v>
      </c>
      <c r="H70" s="13">
        <v>0</v>
      </c>
      <c r="I70" s="13">
        <v>15</v>
      </c>
      <c r="J70" s="14">
        <v>97.683428374537002</v>
      </c>
      <c r="K70" s="13">
        <v>20</v>
      </c>
      <c r="L70" s="14">
        <v>61.45</v>
      </c>
      <c r="M70" s="13">
        <v>0</v>
      </c>
      <c r="N70" s="13">
        <v>1</v>
      </c>
      <c r="O70" s="13">
        <v>0</v>
      </c>
      <c r="P70" s="13">
        <v>15</v>
      </c>
      <c r="Q70" s="13">
        <v>1</v>
      </c>
      <c r="R70" s="13">
        <v>0</v>
      </c>
      <c r="S70" s="15">
        <v>0</v>
      </c>
      <c r="T70" s="13">
        <v>0</v>
      </c>
      <c r="U70" s="15">
        <v>1.2820435270327413E-3</v>
      </c>
      <c r="V70" s="13">
        <v>0</v>
      </c>
      <c r="W70" s="16">
        <v>0</v>
      </c>
      <c r="X70" s="17">
        <v>0</v>
      </c>
      <c r="Y70" s="18">
        <f t="shared" si="0"/>
        <v>80</v>
      </c>
      <c r="Z70" s="14">
        <f t="shared" si="1"/>
        <v>1.25</v>
      </c>
      <c r="AA70" s="19" t="s">
        <v>31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2"/>
  <sheetViews>
    <sheetView topLeftCell="A13" workbookViewId="0">
      <selection activeCell="C82" sqref="C82:F82"/>
    </sheetView>
  </sheetViews>
  <sheetFormatPr defaultRowHeight="15" x14ac:dyDescent="0.25"/>
  <cols>
    <col min="1" max="1" width="49" style="86" customWidth="1"/>
    <col min="2" max="2" width="21" style="86" customWidth="1"/>
    <col min="3" max="4" width="26" style="86" customWidth="1"/>
    <col min="5" max="8" width="21" style="86" customWidth="1"/>
    <col min="9" max="9" width="26" style="86" customWidth="1"/>
    <col min="10" max="11" width="21" style="86" customWidth="1"/>
    <col min="12" max="16384" width="9.140625" style="86"/>
  </cols>
  <sheetData>
    <row r="1" spans="1:11" x14ac:dyDescent="0.25">
      <c r="A1" s="132" t="s">
        <v>272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25">
      <c r="A2" s="132" t="s">
        <v>274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2" t="s">
        <v>273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2" t="s">
        <v>275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x14ac:dyDescent="0.25">
      <c r="A5" s="132" t="s">
        <v>276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25">
      <c r="A6" s="132" t="s">
        <v>514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x14ac:dyDescent="0.25">
      <c r="A7" s="132" t="s">
        <v>515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1:11" x14ac:dyDescent="0.25">
      <c r="A8" s="132" t="s">
        <v>516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</row>
    <row r="9" spans="1:11" x14ac:dyDescent="0.25">
      <c r="A9" s="132" t="s">
        <v>517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</row>
    <row r="10" spans="1:11" x14ac:dyDescent="0.25">
      <c r="A10" s="132" t="s">
        <v>518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1" x14ac:dyDescent="0.25">
      <c r="A11" s="132" t="s">
        <v>519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1" x14ac:dyDescent="0.25">
      <c r="A12" s="132" t="s">
        <v>283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1" x14ac:dyDescent="0.25">
      <c r="A13" s="132" t="s">
        <v>521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1" x14ac:dyDescent="0.25">
      <c r="A14" s="132" t="s">
        <v>285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1" x14ac:dyDescent="0.25">
      <c r="A15" s="132" t="s">
        <v>522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1:11" x14ac:dyDescent="0.25">
      <c r="A16" s="132" t="s">
        <v>523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</row>
    <row r="17" spans="1:11" x14ac:dyDescent="0.25">
      <c r="A17" s="132" t="s">
        <v>288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1" x14ac:dyDescent="0.25">
      <c r="A18" s="132" t="s">
        <v>289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1:11" x14ac:dyDescent="0.25">
      <c r="A19" s="132" t="s">
        <v>290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</row>
    <row r="20" spans="1:11" x14ac:dyDescent="0.25">
      <c r="A20" s="132" t="s">
        <v>291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  <row r="23" spans="1:11" ht="15" customHeight="1" x14ac:dyDescent="0.25">
      <c r="A23" s="134" t="s">
        <v>121</v>
      </c>
      <c r="B23" s="134" t="s">
        <v>122</v>
      </c>
      <c r="C23" s="134" t="s">
        <v>123</v>
      </c>
      <c r="D23" s="134" t="s">
        <v>123</v>
      </c>
      <c r="E23" s="134" t="s">
        <v>123</v>
      </c>
      <c r="F23" s="134" t="s">
        <v>1</v>
      </c>
      <c r="G23" s="134" t="s">
        <v>2</v>
      </c>
      <c r="H23" s="134" t="s">
        <v>124</v>
      </c>
      <c r="I23" s="134" t="s">
        <v>3</v>
      </c>
      <c r="J23" s="134" t="s">
        <v>4</v>
      </c>
      <c r="K23" s="134" t="s">
        <v>125</v>
      </c>
    </row>
    <row r="24" spans="1:11" ht="15.75" hidden="1" x14ac:dyDescent="0.25">
      <c r="A24" s="134" t="s">
        <v>126</v>
      </c>
      <c r="B24" s="134" t="s">
        <v>126</v>
      </c>
      <c r="C24" s="134" t="s">
        <v>127</v>
      </c>
      <c r="D24" s="134" t="s">
        <v>128</v>
      </c>
      <c r="E24" s="87" t="s">
        <v>524</v>
      </c>
      <c r="F24" s="134" t="s">
        <v>126</v>
      </c>
      <c r="G24" s="134" t="s">
        <v>126</v>
      </c>
      <c r="H24" s="134" t="s">
        <v>126</v>
      </c>
      <c r="I24" s="134" t="s">
        <v>126</v>
      </c>
      <c r="J24" s="134" t="s">
        <v>126</v>
      </c>
      <c r="K24" s="134" t="s">
        <v>126</v>
      </c>
    </row>
    <row r="25" spans="1:11" ht="94.5" hidden="1" x14ac:dyDescent="0.25">
      <c r="A25" s="134" t="s">
        <v>126</v>
      </c>
      <c r="B25" s="134" t="s">
        <v>126</v>
      </c>
      <c r="C25" s="134" t="s">
        <v>126</v>
      </c>
      <c r="D25" s="134" t="s">
        <v>126</v>
      </c>
      <c r="E25" s="87" t="s">
        <v>526</v>
      </c>
      <c r="F25" s="134" t="s">
        <v>126</v>
      </c>
      <c r="G25" s="134" t="s">
        <v>126</v>
      </c>
      <c r="H25" s="134" t="s">
        <v>126</v>
      </c>
      <c r="I25" s="134" t="s">
        <v>126</v>
      </c>
      <c r="J25" s="134" t="s">
        <v>126</v>
      </c>
      <c r="K25" s="134" t="s">
        <v>126</v>
      </c>
    </row>
    <row r="26" spans="1:11" ht="15.75" hidden="1" x14ac:dyDescent="0.25">
      <c r="A26" s="87" t="s">
        <v>130</v>
      </c>
      <c r="B26" s="87" t="s">
        <v>131</v>
      </c>
      <c r="C26" s="87" t="s">
        <v>132</v>
      </c>
      <c r="D26" s="87" t="s">
        <v>133</v>
      </c>
      <c r="E26" s="87" t="s">
        <v>530</v>
      </c>
      <c r="F26" s="87" t="s">
        <v>136</v>
      </c>
      <c r="G26" s="87" t="s">
        <v>137</v>
      </c>
      <c r="H26" s="87" t="s">
        <v>138</v>
      </c>
      <c r="I26" s="87" t="s">
        <v>139</v>
      </c>
      <c r="J26" s="87" t="s">
        <v>140</v>
      </c>
      <c r="K26" s="87" t="s">
        <v>292</v>
      </c>
    </row>
    <row r="27" spans="1:11" ht="16.5" hidden="1" x14ac:dyDescent="0.25">
      <c r="A27" s="88" t="s">
        <v>102</v>
      </c>
      <c r="B27" s="88" t="s">
        <v>126</v>
      </c>
      <c r="C27" s="89">
        <v>31696577.077709999</v>
      </c>
      <c r="D27" s="89">
        <v>1390032.69891</v>
      </c>
      <c r="E27" s="89">
        <v>0</v>
      </c>
      <c r="F27" s="89">
        <v>18747346.816040002</v>
      </c>
      <c r="G27" s="91">
        <v>0.59146281852697924</v>
      </c>
      <c r="H27" s="89">
        <v>53166.472820000003</v>
      </c>
      <c r="I27" s="89">
        <v>59010.851929999997</v>
      </c>
      <c r="J27" s="89">
        <v>12949230.261670001</v>
      </c>
      <c r="K27" s="88" t="s">
        <v>126</v>
      </c>
    </row>
    <row r="28" spans="1:11" ht="49.5" hidden="1" x14ac:dyDescent="0.25">
      <c r="A28" s="88" t="s">
        <v>141</v>
      </c>
      <c r="B28" s="92" t="s">
        <v>142</v>
      </c>
      <c r="C28" s="93">
        <v>28576063.196800001</v>
      </c>
      <c r="D28" s="93">
        <v>880884.71979999996</v>
      </c>
      <c r="E28" s="93">
        <v>854690.29567000002</v>
      </c>
      <c r="F28" s="93">
        <v>16570922.27317</v>
      </c>
      <c r="G28" s="94">
        <v>0.57988821479879848</v>
      </c>
      <c r="H28" s="93">
        <v>26194.424129999999</v>
      </c>
      <c r="I28" s="93">
        <v>26194.424129999999</v>
      </c>
      <c r="J28" s="93">
        <v>12005140.923629999</v>
      </c>
      <c r="K28" s="92" t="s">
        <v>143</v>
      </c>
    </row>
    <row r="29" spans="1:11" ht="99" hidden="1" x14ac:dyDescent="0.25">
      <c r="A29" s="88" t="s">
        <v>144</v>
      </c>
      <c r="B29" s="92" t="s">
        <v>145</v>
      </c>
      <c r="C29" s="93">
        <v>84666.516159999999</v>
      </c>
      <c r="D29" s="93">
        <v>9111.9161600000007</v>
      </c>
      <c r="E29" s="93">
        <v>8989.6479199999994</v>
      </c>
      <c r="F29" s="93">
        <v>58479.693059999998</v>
      </c>
      <c r="G29" s="94">
        <v>0.69070626396729251</v>
      </c>
      <c r="H29" s="93">
        <v>122.26824000000001</v>
      </c>
      <c r="I29" s="93">
        <v>914.17454999999995</v>
      </c>
      <c r="J29" s="93">
        <v>26186.823100000001</v>
      </c>
      <c r="K29" s="92" t="s">
        <v>143</v>
      </c>
    </row>
    <row r="30" spans="1:11" ht="66" hidden="1" x14ac:dyDescent="0.25">
      <c r="A30" s="88" t="s">
        <v>146</v>
      </c>
      <c r="B30" s="92" t="s">
        <v>147</v>
      </c>
      <c r="C30" s="93">
        <v>56673.658960000001</v>
      </c>
      <c r="D30" s="93">
        <v>9837.0589600000003</v>
      </c>
      <c r="E30" s="93">
        <v>9817.9030299999995</v>
      </c>
      <c r="F30" s="93">
        <v>41783.569459999999</v>
      </c>
      <c r="G30" s="94">
        <v>0.73726613433395305</v>
      </c>
      <c r="H30" s="93">
        <v>19.155930000000001</v>
      </c>
      <c r="I30" s="93">
        <v>294.05693000000002</v>
      </c>
      <c r="J30" s="93">
        <v>14890.0895</v>
      </c>
      <c r="K30" s="92" t="s">
        <v>143</v>
      </c>
    </row>
    <row r="31" spans="1:11" ht="66" hidden="1" x14ac:dyDescent="0.25">
      <c r="A31" s="88" t="s">
        <v>148</v>
      </c>
      <c r="B31" s="92" t="s">
        <v>149</v>
      </c>
      <c r="C31" s="93">
        <v>241297.65</v>
      </c>
      <c r="D31" s="93">
        <v>95568.25</v>
      </c>
      <c r="E31" s="93">
        <v>73940.306809999995</v>
      </c>
      <c r="F31" s="93">
        <v>132329.81791000001</v>
      </c>
      <c r="G31" s="94">
        <v>0.54840906204432571</v>
      </c>
      <c r="H31" s="93">
        <v>21627.943190000002</v>
      </c>
      <c r="I31" s="93">
        <v>21700.242859999998</v>
      </c>
      <c r="J31" s="93">
        <v>108967.83209</v>
      </c>
      <c r="K31" s="92" t="s">
        <v>143</v>
      </c>
    </row>
    <row r="32" spans="1:11" ht="66" hidden="1" x14ac:dyDescent="0.25">
      <c r="A32" s="88" t="s">
        <v>150</v>
      </c>
      <c r="B32" s="92" t="s">
        <v>151</v>
      </c>
      <c r="C32" s="93">
        <v>17682.75</v>
      </c>
      <c r="D32" s="93">
        <v>2477.35</v>
      </c>
      <c r="E32" s="93">
        <v>2477.2946400000001</v>
      </c>
      <c r="F32" s="93">
        <v>12709.16538</v>
      </c>
      <c r="G32" s="94">
        <v>0.71873240191712262</v>
      </c>
      <c r="H32" s="93">
        <v>5.5359999999999999E-2</v>
      </c>
      <c r="I32" s="93">
        <v>5.5359999999999999E-2</v>
      </c>
      <c r="J32" s="93">
        <v>4973.5846199999996</v>
      </c>
      <c r="K32" s="92" t="s">
        <v>143</v>
      </c>
    </row>
    <row r="33" spans="1:11" ht="66" hidden="1" x14ac:dyDescent="0.25">
      <c r="A33" s="88" t="s">
        <v>152</v>
      </c>
      <c r="B33" s="92" t="s">
        <v>153</v>
      </c>
      <c r="C33" s="93">
        <v>17177.900000000001</v>
      </c>
      <c r="D33" s="93">
        <v>1805.3</v>
      </c>
      <c r="E33" s="93">
        <v>1760.7402999999999</v>
      </c>
      <c r="F33" s="93">
        <v>10858.33901</v>
      </c>
      <c r="G33" s="94">
        <v>0.63211096874472428</v>
      </c>
      <c r="H33" s="93">
        <v>44.559699999999999</v>
      </c>
      <c r="I33" s="93">
        <v>44.559699999999999</v>
      </c>
      <c r="J33" s="93">
        <v>6319.5609899999999</v>
      </c>
      <c r="K33" s="92" t="s">
        <v>143</v>
      </c>
    </row>
    <row r="34" spans="1:11" ht="66" hidden="1" x14ac:dyDescent="0.25">
      <c r="A34" s="88" t="s">
        <v>154</v>
      </c>
      <c r="B34" s="92" t="s">
        <v>155</v>
      </c>
      <c r="C34" s="93">
        <v>21096.1</v>
      </c>
      <c r="D34" s="93">
        <v>4737.2</v>
      </c>
      <c r="E34" s="93">
        <v>4716.8627900000001</v>
      </c>
      <c r="F34" s="93">
        <v>15361.8308</v>
      </c>
      <c r="G34" s="94">
        <v>0.7281834462293979</v>
      </c>
      <c r="H34" s="93">
        <v>20.337209999999999</v>
      </c>
      <c r="I34" s="93">
        <v>20.337209999999999</v>
      </c>
      <c r="J34" s="93">
        <v>5734.2691999999997</v>
      </c>
      <c r="K34" s="92" t="s">
        <v>143</v>
      </c>
    </row>
    <row r="35" spans="1:11" ht="66" hidden="1" x14ac:dyDescent="0.25">
      <c r="A35" s="88" t="s">
        <v>156</v>
      </c>
      <c r="B35" s="92" t="s">
        <v>157</v>
      </c>
      <c r="C35" s="93">
        <v>19125.099999999999</v>
      </c>
      <c r="D35" s="93">
        <v>4723.1000000000004</v>
      </c>
      <c r="E35" s="93">
        <v>4713.5870000000004</v>
      </c>
      <c r="F35" s="93">
        <v>14026.96132</v>
      </c>
      <c r="G35" s="94">
        <v>0.7334320510742427</v>
      </c>
      <c r="H35" s="93">
        <v>9.5129999999999999</v>
      </c>
      <c r="I35" s="93">
        <v>9.5129999999999999</v>
      </c>
      <c r="J35" s="93">
        <v>5098.13868</v>
      </c>
      <c r="K35" s="92" t="s">
        <v>143</v>
      </c>
    </row>
    <row r="36" spans="1:11" ht="66" hidden="1" x14ac:dyDescent="0.25">
      <c r="A36" s="88" t="s">
        <v>158</v>
      </c>
      <c r="B36" s="92" t="s">
        <v>159</v>
      </c>
      <c r="C36" s="93">
        <v>25627.35</v>
      </c>
      <c r="D36" s="93">
        <v>5629.65</v>
      </c>
      <c r="E36" s="93">
        <v>5627.7068799999997</v>
      </c>
      <c r="F36" s="93">
        <v>19136.611209999999</v>
      </c>
      <c r="G36" s="94">
        <v>0.74672610355733227</v>
      </c>
      <c r="H36" s="93">
        <v>1.94312</v>
      </c>
      <c r="I36" s="93">
        <v>1.94312</v>
      </c>
      <c r="J36" s="93">
        <v>6490.7387900000003</v>
      </c>
      <c r="K36" s="92" t="s">
        <v>143</v>
      </c>
    </row>
    <row r="37" spans="1:11" ht="66" hidden="1" x14ac:dyDescent="0.25">
      <c r="A37" s="88" t="s">
        <v>160</v>
      </c>
      <c r="B37" s="92" t="s">
        <v>161</v>
      </c>
      <c r="C37" s="93">
        <v>28844.82</v>
      </c>
      <c r="D37" s="93">
        <v>3033.32</v>
      </c>
      <c r="E37" s="93">
        <v>2987.5634500000001</v>
      </c>
      <c r="F37" s="93">
        <v>20886.894199999999</v>
      </c>
      <c r="G37" s="94">
        <v>0.72411248189449617</v>
      </c>
      <c r="H37" s="93">
        <v>45.756549999999997</v>
      </c>
      <c r="I37" s="93">
        <v>190.50655</v>
      </c>
      <c r="J37" s="93">
        <v>7957.9258</v>
      </c>
      <c r="K37" s="92" t="s">
        <v>143</v>
      </c>
    </row>
    <row r="38" spans="1:11" ht="66" hidden="1" x14ac:dyDescent="0.25">
      <c r="A38" s="88" t="s">
        <v>162</v>
      </c>
      <c r="B38" s="92" t="s">
        <v>163</v>
      </c>
      <c r="C38" s="93">
        <v>30697.469280000001</v>
      </c>
      <c r="D38" s="93">
        <v>2465.5692800000002</v>
      </c>
      <c r="E38" s="93">
        <v>2408.3751400000001</v>
      </c>
      <c r="F38" s="93">
        <v>22733.954290000001</v>
      </c>
      <c r="G38" s="94">
        <v>0.74058073265380264</v>
      </c>
      <c r="H38" s="93">
        <v>57.194139999999997</v>
      </c>
      <c r="I38" s="93">
        <v>57.194139999999997</v>
      </c>
      <c r="J38" s="93">
        <v>7963.5149899999997</v>
      </c>
      <c r="K38" s="92" t="s">
        <v>143</v>
      </c>
    </row>
    <row r="39" spans="1:11" ht="66" hidden="1" x14ac:dyDescent="0.25">
      <c r="A39" s="88" t="s">
        <v>164</v>
      </c>
      <c r="B39" s="92" t="s">
        <v>165</v>
      </c>
      <c r="C39" s="93">
        <v>34832.896500000003</v>
      </c>
      <c r="D39" s="93">
        <v>2965</v>
      </c>
      <c r="E39" s="93">
        <v>2839.9382799999998</v>
      </c>
      <c r="F39" s="93">
        <v>26914.079829999999</v>
      </c>
      <c r="G39" s="94">
        <v>0.7726626991815051</v>
      </c>
      <c r="H39" s="93">
        <v>125.06171999999999</v>
      </c>
      <c r="I39" s="93">
        <v>125.06171999999999</v>
      </c>
      <c r="J39" s="93">
        <v>7918.8166700000002</v>
      </c>
      <c r="K39" s="92" t="s">
        <v>143</v>
      </c>
    </row>
    <row r="40" spans="1:11" ht="66" hidden="1" x14ac:dyDescent="0.25">
      <c r="A40" s="88" t="s">
        <v>166</v>
      </c>
      <c r="B40" s="92" t="s">
        <v>167</v>
      </c>
      <c r="C40" s="93">
        <v>16797.3</v>
      </c>
      <c r="D40" s="93">
        <v>3356.4</v>
      </c>
      <c r="E40" s="93">
        <v>3356.35</v>
      </c>
      <c r="F40" s="93">
        <v>11966.38514</v>
      </c>
      <c r="G40" s="94">
        <v>0.71239932251016536</v>
      </c>
      <c r="H40" s="93">
        <v>0.05</v>
      </c>
      <c r="I40" s="93">
        <v>0.05</v>
      </c>
      <c r="J40" s="93">
        <v>4830.9148599999999</v>
      </c>
      <c r="K40" s="92" t="s">
        <v>143</v>
      </c>
    </row>
    <row r="41" spans="1:11" ht="66" hidden="1" x14ac:dyDescent="0.25">
      <c r="A41" s="88" t="s">
        <v>168</v>
      </c>
      <c r="B41" s="92" t="s">
        <v>169</v>
      </c>
      <c r="C41" s="93">
        <v>51986.608079999998</v>
      </c>
      <c r="D41" s="93">
        <v>7277.8080799999998</v>
      </c>
      <c r="E41" s="93">
        <v>7206.2847599999996</v>
      </c>
      <c r="F41" s="93">
        <v>35355.301249999997</v>
      </c>
      <c r="G41" s="94">
        <v>0.68008478636638914</v>
      </c>
      <c r="H41" s="93">
        <v>71.523319999999998</v>
      </c>
      <c r="I41" s="93">
        <v>71.523319999999998</v>
      </c>
      <c r="J41" s="93">
        <v>16631.306830000001</v>
      </c>
      <c r="K41" s="92" t="s">
        <v>143</v>
      </c>
    </row>
    <row r="42" spans="1:11" ht="66" hidden="1" x14ac:dyDescent="0.25">
      <c r="A42" s="88" t="s">
        <v>170</v>
      </c>
      <c r="B42" s="92" t="s">
        <v>171</v>
      </c>
      <c r="C42" s="93">
        <v>27705.514220000001</v>
      </c>
      <c r="D42" s="93">
        <v>2447.2166200000001</v>
      </c>
      <c r="E42" s="93">
        <v>2444.3009999999999</v>
      </c>
      <c r="F42" s="93">
        <v>19163.996370000001</v>
      </c>
      <c r="G42" s="94">
        <v>0.6917033272808174</v>
      </c>
      <c r="H42" s="93">
        <v>2.9156200000000001</v>
      </c>
      <c r="I42" s="93">
        <v>2.9156200000000001</v>
      </c>
      <c r="J42" s="93">
        <v>8541.5178500000002</v>
      </c>
      <c r="K42" s="92" t="s">
        <v>143</v>
      </c>
    </row>
    <row r="43" spans="1:11" ht="66" hidden="1" x14ac:dyDescent="0.25">
      <c r="A43" s="88" t="s">
        <v>172</v>
      </c>
      <c r="B43" s="92" t="s">
        <v>173</v>
      </c>
      <c r="C43" s="93">
        <v>53985.719190000003</v>
      </c>
      <c r="D43" s="93">
        <v>10157.53872</v>
      </c>
      <c r="E43" s="93">
        <v>10153.65346</v>
      </c>
      <c r="F43" s="93">
        <v>38788.471140000001</v>
      </c>
      <c r="G43" s="94">
        <v>0.71849503390861469</v>
      </c>
      <c r="H43" s="93">
        <v>3.8852600000000002</v>
      </c>
      <c r="I43" s="93">
        <v>3.8852600000000002</v>
      </c>
      <c r="J43" s="93">
        <v>15197.24805</v>
      </c>
      <c r="K43" s="92" t="s">
        <v>143</v>
      </c>
    </row>
    <row r="44" spans="1:11" ht="66" hidden="1" x14ac:dyDescent="0.25">
      <c r="A44" s="88" t="s">
        <v>174</v>
      </c>
      <c r="B44" s="92" t="s">
        <v>175</v>
      </c>
      <c r="C44" s="93">
        <v>107977.1</v>
      </c>
      <c r="D44" s="93">
        <v>8025.9</v>
      </c>
      <c r="E44" s="93">
        <v>7741.0623100000003</v>
      </c>
      <c r="F44" s="93">
        <v>75490</v>
      </c>
      <c r="G44" s="94">
        <v>0.69912972287642472</v>
      </c>
      <c r="H44" s="93">
        <v>284.83769000000001</v>
      </c>
      <c r="I44" s="93">
        <v>284.83769000000001</v>
      </c>
      <c r="J44" s="93">
        <v>32487.1</v>
      </c>
      <c r="K44" s="92" t="s">
        <v>143</v>
      </c>
    </row>
    <row r="45" spans="1:11" ht="66" hidden="1" x14ac:dyDescent="0.25">
      <c r="A45" s="88" t="s">
        <v>176</v>
      </c>
      <c r="B45" s="92" t="s">
        <v>177</v>
      </c>
      <c r="C45" s="93">
        <v>70298.5</v>
      </c>
      <c r="D45" s="93">
        <v>8100.9</v>
      </c>
      <c r="E45" s="93">
        <v>7736.3462</v>
      </c>
      <c r="F45" s="93">
        <v>47743.64688</v>
      </c>
      <c r="G45" s="94">
        <v>0.67915598312908521</v>
      </c>
      <c r="H45" s="93">
        <v>364.55380000000002</v>
      </c>
      <c r="I45" s="93">
        <v>472.93558999999999</v>
      </c>
      <c r="J45" s="93">
        <v>22554.85312</v>
      </c>
      <c r="K45" s="92" t="s">
        <v>143</v>
      </c>
    </row>
    <row r="46" spans="1:11" ht="66" hidden="1" x14ac:dyDescent="0.25">
      <c r="A46" s="88" t="s">
        <v>178</v>
      </c>
      <c r="B46" s="92" t="s">
        <v>179</v>
      </c>
      <c r="C46" s="93">
        <v>85583.114000000001</v>
      </c>
      <c r="D46" s="93">
        <v>16977.099999999999</v>
      </c>
      <c r="E46" s="93">
        <v>16927.231469999999</v>
      </c>
      <c r="F46" s="93">
        <v>60584.871249999997</v>
      </c>
      <c r="G46" s="94">
        <v>0.70790683370086305</v>
      </c>
      <c r="H46" s="93">
        <v>49.86853</v>
      </c>
      <c r="I46" s="93">
        <v>399.34532000000002</v>
      </c>
      <c r="J46" s="93">
        <v>24998.242750000001</v>
      </c>
      <c r="K46" s="92" t="s">
        <v>143</v>
      </c>
    </row>
    <row r="47" spans="1:11" ht="82.5" hidden="1" x14ac:dyDescent="0.25">
      <c r="A47" s="88" t="s">
        <v>180</v>
      </c>
      <c r="B47" s="92" t="s">
        <v>181</v>
      </c>
      <c r="C47" s="93">
        <v>99611</v>
      </c>
      <c r="D47" s="93">
        <v>18519</v>
      </c>
      <c r="E47" s="93">
        <v>18455.20635</v>
      </c>
      <c r="F47" s="93">
        <v>71579.867660000004</v>
      </c>
      <c r="G47" s="94">
        <v>0.71859400728835165</v>
      </c>
      <c r="H47" s="93">
        <v>63.79365</v>
      </c>
      <c r="I47" s="93">
        <v>63.79365</v>
      </c>
      <c r="J47" s="93">
        <v>28031.13234</v>
      </c>
      <c r="K47" s="92" t="s">
        <v>143</v>
      </c>
    </row>
    <row r="48" spans="1:11" ht="66" hidden="1" x14ac:dyDescent="0.25">
      <c r="A48" s="88" t="s">
        <v>182</v>
      </c>
      <c r="B48" s="92" t="s">
        <v>183</v>
      </c>
      <c r="C48" s="93">
        <v>28405.3</v>
      </c>
      <c r="D48" s="93">
        <v>2684.7</v>
      </c>
      <c r="E48" s="93">
        <v>2640.68867</v>
      </c>
      <c r="F48" s="93">
        <v>21455.236860000001</v>
      </c>
      <c r="G48" s="94">
        <v>0.75532512805708796</v>
      </c>
      <c r="H48" s="93">
        <v>44.011330000000001</v>
      </c>
      <c r="I48" s="93">
        <v>44.011330000000001</v>
      </c>
      <c r="J48" s="93">
        <v>6950.0631400000002</v>
      </c>
      <c r="K48" s="92" t="s">
        <v>143</v>
      </c>
    </row>
    <row r="49" spans="1:11" ht="82.5" hidden="1" x14ac:dyDescent="0.25">
      <c r="A49" s="88" t="s">
        <v>184</v>
      </c>
      <c r="B49" s="92" t="s">
        <v>185</v>
      </c>
      <c r="C49" s="93">
        <v>59132.615599999997</v>
      </c>
      <c r="D49" s="93">
        <v>8964.5156000000006</v>
      </c>
      <c r="E49" s="93">
        <v>8595.9177099999997</v>
      </c>
      <c r="F49" s="93">
        <v>41919.10845</v>
      </c>
      <c r="G49" s="94">
        <v>0.70889995351397916</v>
      </c>
      <c r="H49" s="93">
        <v>368.59789000000001</v>
      </c>
      <c r="I49" s="93">
        <v>368.59789000000001</v>
      </c>
      <c r="J49" s="93">
        <v>17213.507150000001</v>
      </c>
      <c r="K49" s="92" t="s">
        <v>143</v>
      </c>
    </row>
    <row r="50" spans="1:11" ht="66" hidden="1" x14ac:dyDescent="0.25">
      <c r="A50" s="88" t="s">
        <v>186</v>
      </c>
      <c r="B50" s="92" t="s">
        <v>187</v>
      </c>
      <c r="C50" s="93">
        <v>21560.124879999999</v>
      </c>
      <c r="D50" s="93">
        <v>4515.8248800000001</v>
      </c>
      <c r="E50" s="93">
        <v>4506.2760099999996</v>
      </c>
      <c r="F50" s="93">
        <v>15219.3832</v>
      </c>
      <c r="G50" s="94">
        <v>0.70590422294437105</v>
      </c>
      <c r="H50" s="93">
        <v>9.5488700000000009</v>
      </c>
      <c r="I50" s="93">
        <v>9.5488700000000009</v>
      </c>
      <c r="J50" s="93">
        <v>6340.7416800000001</v>
      </c>
      <c r="K50" s="92" t="s">
        <v>143</v>
      </c>
    </row>
    <row r="51" spans="1:11" ht="66" hidden="1" x14ac:dyDescent="0.25">
      <c r="A51" s="88" t="s">
        <v>188</v>
      </c>
      <c r="B51" s="92" t="s">
        <v>189</v>
      </c>
      <c r="C51" s="93">
        <v>22298.16</v>
      </c>
      <c r="D51" s="93">
        <v>2584.7600000000002</v>
      </c>
      <c r="E51" s="93">
        <v>2581.29484</v>
      </c>
      <c r="F51" s="93">
        <v>17031.811870000001</v>
      </c>
      <c r="G51" s="94">
        <v>0.76382140364944906</v>
      </c>
      <c r="H51" s="93">
        <v>3.46516</v>
      </c>
      <c r="I51" s="93">
        <v>3.46516</v>
      </c>
      <c r="J51" s="93">
        <v>5266.3481300000003</v>
      </c>
      <c r="K51" s="92" t="s">
        <v>143</v>
      </c>
    </row>
    <row r="52" spans="1:11" ht="66" hidden="1" x14ac:dyDescent="0.25">
      <c r="A52" s="88" t="s">
        <v>190</v>
      </c>
      <c r="B52" s="92" t="s">
        <v>191</v>
      </c>
      <c r="C52" s="93">
        <v>22224.400000000001</v>
      </c>
      <c r="D52" s="93">
        <v>4901.1000000000004</v>
      </c>
      <c r="E52" s="93">
        <v>4900.9519700000001</v>
      </c>
      <c r="F52" s="93">
        <v>16285</v>
      </c>
      <c r="G52" s="94">
        <v>0.73275319018736162</v>
      </c>
      <c r="H52" s="93">
        <v>0.14802999999999999</v>
      </c>
      <c r="I52" s="93">
        <v>0.14802999999999999</v>
      </c>
      <c r="J52" s="93">
        <v>5939.4</v>
      </c>
      <c r="K52" s="92" t="s">
        <v>143</v>
      </c>
    </row>
    <row r="53" spans="1:11" ht="66" hidden="1" x14ac:dyDescent="0.25">
      <c r="A53" s="88" t="s">
        <v>192</v>
      </c>
      <c r="B53" s="92" t="s">
        <v>193</v>
      </c>
      <c r="C53" s="93">
        <v>24446.948400000001</v>
      </c>
      <c r="D53" s="93">
        <v>2784.4164000000001</v>
      </c>
      <c r="E53" s="93">
        <v>2714.9853699999999</v>
      </c>
      <c r="F53" s="93">
        <v>17367.06755</v>
      </c>
      <c r="G53" s="94">
        <v>0.71039817591303134</v>
      </c>
      <c r="H53" s="93">
        <v>69.431030000000007</v>
      </c>
      <c r="I53" s="93">
        <v>69.431030000000007</v>
      </c>
      <c r="J53" s="93">
        <v>7079.8808499999996</v>
      </c>
      <c r="K53" s="92" t="s">
        <v>143</v>
      </c>
    </row>
    <row r="54" spans="1:11" ht="82.5" hidden="1" x14ac:dyDescent="0.25">
      <c r="A54" s="88" t="s">
        <v>194</v>
      </c>
      <c r="B54" s="92" t="s">
        <v>195</v>
      </c>
      <c r="C54" s="93">
        <v>44390.332000000002</v>
      </c>
      <c r="D54" s="93">
        <v>7123.2</v>
      </c>
      <c r="E54" s="93">
        <v>7118.4979999999996</v>
      </c>
      <c r="F54" s="93">
        <v>30765.91591</v>
      </c>
      <c r="G54" s="94">
        <v>0.69307694995387736</v>
      </c>
      <c r="H54" s="93">
        <v>4.702</v>
      </c>
      <c r="I54" s="93">
        <v>327.02636000000001</v>
      </c>
      <c r="J54" s="93">
        <v>13624.416090000001</v>
      </c>
      <c r="K54" s="92" t="s">
        <v>143</v>
      </c>
    </row>
    <row r="55" spans="1:11" ht="66" hidden="1" x14ac:dyDescent="0.25">
      <c r="A55" s="88" t="s">
        <v>196</v>
      </c>
      <c r="B55" s="92" t="s">
        <v>197</v>
      </c>
      <c r="C55" s="93">
        <v>34653.254800000002</v>
      </c>
      <c r="D55" s="93">
        <v>4228.7</v>
      </c>
      <c r="E55" s="93">
        <v>4105.5745800000004</v>
      </c>
      <c r="F55" s="93">
        <v>21993.499260000001</v>
      </c>
      <c r="G55" s="94">
        <v>0.63467340620483359</v>
      </c>
      <c r="H55" s="93">
        <v>123.12542000000001</v>
      </c>
      <c r="I55" s="93">
        <v>290.30342000000002</v>
      </c>
      <c r="J55" s="93">
        <v>12659.75554</v>
      </c>
      <c r="K55" s="92" t="s">
        <v>143</v>
      </c>
    </row>
    <row r="56" spans="1:11" ht="66" hidden="1" x14ac:dyDescent="0.25">
      <c r="A56" s="88" t="s">
        <v>198</v>
      </c>
      <c r="B56" s="92" t="s">
        <v>199</v>
      </c>
      <c r="C56" s="93">
        <v>32741.25</v>
      </c>
      <c r="D56" s="93">
        <v>3577.4</v>
      </c>
      <c r="E56" s="93">
        <v>3577.18408</v>
      </c>
      <c r="F56" s="93">
        <v>24668.70507</v>
      </c>
      <c r="G56" s="94">
        <v>0.75344420478753871</v>
      </c>
      <c r="H56" s="93">
        <v>0.21592</v>
      </c>
      <c r="I56" s="93">
        <v>0.21592</v>
      </c>
      <c r="J56" s="93">
        <v>8072.54493</v>
      </c>
      <c r="K56" s="92" t="s">
        <v>143</v>
      </c>
    </row>
    <row r="57" spans="1:11" ht="66" hidden="1" x14ac:dyDescent="0.25">
      <c r="A57" s="88" t="s">
        <v>200</v>
      </c>
      <c r="B57" s="92" t="s">
        <v>201</v>
      </c>
      <c r="C57" s="93">
        <v>121251.696</v>
      </c>
      <c r="D57" s="93">
        <v>14621.8</v>
      </c>
      <c r="E57" s="93">
        <v>14424.78801</v>
      </c>
      <c r="F57" s="93">
        <v>88914.303</v>
      </c>
      <c r="G57" s="94">
        <v>0.73330358199690671</v>
      </c>
      <c r="H57" s="93">
        <v>197.01199</v>
      </c>
      <c r="I57" s="93">
        <v>197.01199</v>
      </c>
      <c r="J57" s="93">
        <v>32337.393</v>
      </c>
      <c r="K57" s="92" t="s">
        <v>143</v>
      </c>
    </row>
    <row r="58" spans="1:11" ht="66" hidden="1" x14ac:dyDescent="0.25">
      <c r="A58" s="88" t="s">
        <v>202</v>
      </c>
      <c r="B58" s="92" t="s">
        <v>203</v>
      </c>
      <c r="C58" s="93">
        <v>24223.951929999999</v>
      </c>
      <c r="D58" s="93">
        <v>4464.5360000000001</v>
      </c>
      <c r="E58" s="93">
        <v>3657.7414899999999</v>
      </c>
      <c r="F58" s="93">
        <v>16800.189170000001</v>
      </c>
      <c r="G58" s="94">
        <v>0.69353626602907481</v>
      </c>
      <c r="H58" s="93">
        <v>806.79450999999995</v>
      </c>
      <c r="I58" s="93">
        <v>806.79450999999995</v>
      </c>
      <c r="J58" s="93">
        <v>7423.7627599999996</v>
      </c>
      <c r="K58" s="92" t="s">
        <v>143</v>
      </c>
    </row>
    <row r="59" spans="1:11" ht="66" hidden="1" x14ac:dyDescent="0.25">
      <c r="A59" s="88" t="s">
        <v>204</v>
      </c>
      <c r="B59" s="92" t="s">
        <v>205</v>
      </c>
      <c r="C59" s="93">
        <v>30585.058249999998</v>
      </c>
      <c r="D59" s="93">
        <v>3598.5318400000001</v>
      </c>
      <c r="E59" s="93">
        <v>3593.53971</v>
      </c>
      <c r="F59" s="93">
        <v>22836.909889999999</v>
      </c>
      <c r="G59" s="94">
        <v>0.74666883755240188</v>
      </c>
      <c r="H59" s="93">
        <v>4.9921300000000004</v>
      </c>
      <c r="I59" s="93">
        <v>4.9921300000000004</v>
      </c>
      <c r="J59" s="93">
        <v>7748.1483600000001</v>
      </c>
      <c r="K59" s="92" t="s">
        <v>143</v>
      </c>
    </row>
    <row r="60" spans="1:11" ht="66" hidden="1" x14ac:dyDescent="0.25">
      <c r="A60" s="88" t="s">
        <v>206</v>
      </c>
      <c r="B60" s="92" t="s">
        <v>207</v>
      </c>
      <c r="C60" s="93">
        <v>41189.839240000001</v>
      </c>
      <c r="D60" s="93">
        <v>3380.13924</v>
      </c>
      <c r="E60" s="93">
        <v>3112.6323400000001</v>
      </c>
      <c r="F60" s="93">
        <v>28532.742829999999</v>
      </c>
      <c r="G60" s="94">
        <v>0.69271313888235508</v>
      </c>
      <c r="H60" s="93">
        <v>267.50689999999997</v>
      </c>
      <c r="I60" s="93">
        <v>267.50689999999997</v>
      </c>
      <c r="J60" s="93">
        <v>12657.09641</v>
      </c>
      <c r="K60" s="92" t="s">
        <v>143</v>
      </c>
    </row>
    <row r="61" spans="1:11" ht="66" hidden="1" x14ac:dyDescent="0.25">
      <c r="A61" s="88" t="s">
        <v>208</v>
      </c>
      <c r="B61" s="92" t="s">
        <v>209</v>
      </c>
      <c r="C61" s="93">
        <v>26381.112000000001</v>
      </c>
      <c r="D61" s="93">
        <v>2598.1999999999998</v>
      </c>
      <c r="E61" s="93">
        <v>2576.3616900000002</v>
      </c>
      <c r="F61" s="93">
        <v>18597.88594</v>
      </c>
      <c r="G61" s="94">
        <v>0.70496975032743125</v>
      </c>
      <c r="H61" s="93">
        <v>21.83831</v>
      </c>
      <c r="I61" s="93">
        <v>21.83831</v>
      </c>
      <c r="J61" s="93">
        <v>7783.22606</v>
      </c>
      <c r="K61" s="92" t="s">
        <v>143</v>
      </c>
    </row>
    <row r="62" spans="1:11" ht="66" hidden="1" x14ac:dyDescent="0.25">
      <c r="A62" s="88" t="s">
        <v>210</v>
      </c>
      <c r="B62" s="92" t="s">
        <v>211</v>
      </c>
      <c r="C62" s="93">
        <v>20392.04248</v>
      </c>
      <c r="D62" s="93">
        <v>4368.6424800000004</v>
      </c>
      <c r="E62" s="93">
        <v>4307.58277</v>
      </c>
      <c r="F62" s="93">
        <v>14250.71198</v>
      </c>
      <c r="G62" s="94">
        <v>0.69883691121067137</v>
      </c>
      <c r="H62" s="93">
        <v>61.059710000000003</v>
      </c>
      <c r="I62" s="93">
        <v>492.01137999999997</v>
      </c>
      <c r="J62" s="93">
        <v>6141.3305</v>
      </c>
      <c r="K62" s="92" t="s">
        <v>143</v>
      </c>
    </row>
    <row r="63" spans="1:11" ht="66" hidden="1" x14ac:dyDescent="0.25">
      <c r="A63" s="88" t="s">
        <v>212</v>
      </c>
      <c r="B63" s="92" t="s">
        <v>213</v>
      </c>
      <c r="C63" s="93">
        <v>53120</v>
      </c>
      <c r="D63" s="93">
        <v>10460.200000000001</v>
      </c>
      <c r="E63" s="93">
        <v>10393.244919999999</v>
      </c>
      <c r="F63" s="93">
        <v>37401.845869999997</v>
      </c>
      <c r="G63" s="94">
        <v>0.70410101411897585</v>
      </c>
      <c r="H63" s="93">
        <v>66.955079999999995</v>
      </c>
      <c r="I63" s="93">
        <v>66.955079999999995</v>
      </c>
      <c r="J63" s="93">
        <v>15718.154130000001</v>
      </c>
      <c r="K63" s="92" t="s">
        <v>143</v>
      </c>
    </row>
    <row r="64" spans="1:11" ht="66" hidden="1" x14ac:dyDescent="0.25">
      <c r="A64" s="88" t="s">
        <v>214</v>
      </c>
      <c r="B64" s="92" t="s">
        <v>215</v>
      </c>
      <c r="C64" s="93">
        <v>20367.400000000001</v>
      </c>
      <c r="D64" s="93">
        <v>3322.2</v>
      </c>
      <c r="E64" s="93">
        <v>2994.2583800000002</v>
      </c>
      <c r="F64" s="93">
        <v>15330.70969</v>
      </c>
      <c r="G64" s="94">
        <v>0.75270823423706512</v>
      </c>
      <c r="H64" s="93">
        <v>327.94162</v>
      </c>
      <c r="I64" s="93">
        <v>327.94162</v>
      </c>
      <c r="J64" s="93">
        <v>5036.69031</v>
      </c>
      <c r="K64" s="92" t="s">
        <v>143</v>
      </c>
    </row>
    <row r="65" spans="1:11" ht="66" hidden="1" x14ac:dyDescent="0.25">
      <c r="A65" s="88" t="s">
        <v>216</v>
      </c>
      <c r="B65" s="92" t="s">
        <v>217</v>
      </c>
      <c r="C65" s="93">
        <v>19025.8</v>
      </c>
      <c r="D65" s="93">
        <v>2620.3000000000002</v>
      </c>
      <c r="E65" s="93">
        <v>2616.1923400000001</v>
      </c>
      <c r="F65" s="93">
        <v>14525.120510000001</v>
      </c>
      <c r="G65" s="94">
        <v>0.76344335113372364</v>
      </c>
      <c r="H65" s="93">
        <v>4.1076600000000001</v>
      </c>
      <c r="I65" s="93">
        <v>4.1076600000000001</v>
      </c>
      <c r="J65" s="93">
        <v>4500.6794900000004</v>
      </c>
      <c r="K65" s="92" t="s">
        <v>143</v>
      </c>
    </row>
    <row r="66" spans="1:11" ht="82.5" hidden="1" x14ac:dyDescent="0.25">
      <c r="A66" s="88" t="s">
        <v>218</v>
      </c>
      <c r="B66" s="92" t="s">
        <v>219</v>
      </c>
      <c r="C66" s="93">
        <v>43470.921759999997</v>
      </c>
      <c r="D66" s="93">
        <v>1984.7</v>
      </c>
      <c r="E66" s="93">
        <v>1899.3506199999999</v>
      </c>
      <c r="F66" s="93">
        <v>30522.21357</v>
      </c>
      <c r="G66" s="94">
        <v>0.70212943122096794</v>
      </c>
      <c r="H66" s="93">
        <v>85.349379999999996</v>
      </c>
      <c r="I66" s="93">
        <v>85.349379999999996</v>
      </c>
      <c r="J66" s="93">
        <v>12948.708189999999</v>
      </c>
      <c r="K66" s="92" t="s">
        <v>143</v>
      </c>
    </row>
    <row r="67" spans="1:11" ht="66" hidden="1" x14ac:dyDescent="0.25">
      <c r="A67" s="88" t="s">
        <v>220</v>
      </c>
      <c r="B67" s="92" t="s">
        <v>221</v>
      </c>
      <c r="C67" s="93">
        <v>51069.031519999997</v>
      </c>
      <c r="D67" s="93">
        <v>3722.62736</v>
      </c>
      <c r="E67" s="93">
        <v>3666.2165300000001</v>
      </c>
      <c r="F67" s="93">
        <v>36944.433590000001</v>
      </c>
      <c r="G67" s="94">
        <v>0.72342146483689573</v>
      </c>
      <c r="H67" s="93">
        <v>56.410829999999997</v>
      </c>
      <c r="I67" s="93">
        <v>268.93482999999998</v>
      </c>
      <c r="J67" s="93">
        <v>14124.59793</v>
      </c>
      <c r="K67" s="92" t="s">
        <v>143</v>
      </c>
    </row>
    <row r="68" spans="1:11" ht="66" hidden="1" x14ac:dyDescent="0.25">
      <c r="A68" s="88" t="s">
        <v>222</v>
      </c>
      <c r="B68" s="92" t="s">
        <v>223</v>
      </c>
      <c r="C68" s="93">
        <v>82457.8</v>
      </c>
      <c r="D68" s="93">
        <v>15147.6</v>
      </c>
      <c r="E68" s="93">
        <v>14973.750749999999</v>
      </c>
      <c r="F68" s="93">
        <v>55919.40756</v>
      </c>
      <c r="G68" s="94">
        <v>0.67815788876249428</v>
      </c>
      <c r="H68" s="93">
        <v>173.84925000000001</v>
      </c>
      <c r="I68" s="93">
        <v>173.84925000000001</v>
      </c>
      <c r="J68" s="93">
        <v>26538.39244</v>
      </c>
      <c r="K68" s="92" t="s">
        <v>143</v>
      </c>
    </row>
    <row r="69" spans="1:11" ht="66" hidden="1" x14ac:dyDescent="0.25">
      <c r="A69" s="88" t="s">
        <v>224</v>
      </c>
      <c r="B69" s="92" t="s">
        <v>225</v>
      </c>
      <c r="C69" s="93">
        <v>40614</v>
      </c>
      <c r="D69" s="93">
        <v>8149.4</v>
      </c>
      <c r="E69" s="93">
        <v>8107.28881</v>
      </c>
      <c r="F69" s="93">
        <v>29403.880020000001</v>
      </c>
      <c r="G69" s="94">
        <v>0.72398384842665087</v>
      </c>
      <c r="H69" s="93">
        <v>42.111190000000001</v>
      </c>
      <c r="I69" s="93">
        <v>157.19418999999999</v>
      </c>
      <c r="J69" s="93">
        <v>11210.119979999999</v>
      </c>
      <c r="K69" s="92" t="s">
        <v>143</v>
      </c>
    </row>
    <row r="70" spans="1:11" ht="66" hidden="1" x14ac:dyDescent="0.25">
      <c r="A70" s="88" t="s">
        <v>226</v>
      </c>
      <c r="B70" s="92" t="s">
        <v>227</v>
      </c>
      <c r="C70" s="93">
        <v>34401.175600000002</v>
      </c>
      <c r="D70" s="93">
        <v>5941.2</v>
      </c>
      <c r="E70" s="93">
        <v>5927.1202599999997</v>
      </c>
      <c r="F70" s="93">
        <v>24722</v>
      </c>
      <c r="G70" s="94">
        <v>0.7186382316539206</v>
      </c>
      <c r="H70" s="93">
        <v>14.079739999999999</v>
      </c>
      <c r="I70" s="93">
        <v>14.079739999999999</v>
      </c>
      <c r="J70" s="93">
        <v>9679.1756000000005</v>
      </c>
      <c r="K70" s="92" t="s">
        <v>143</v>
      </c>
    </row>
    <row r="71" spans="1:11" ht="66" hidden="1" x14ac:dyDescent="0.25">
      <c r="A71" s="88" t="s">
        <v>228</v>
      </c>
      <c r="B71" s="92" t="s">
        <v>229</v>
      </c>
      <c r="C71" s="93">
        <v>23746.51395</v>
      </c>
      <c r="D71" s="93">
        <v>5040.4339499999996</v>
      </c>
      <c r="E71" s="93">
        <v>5009.9215700000004</v>
      </c>
      <c r="F71" s="93">
        <v>16410.681860000001</v>
      </c>
      <c r="G71" s="94">
        <v>0.69107751540095008</v>
      </c>
      <c r="H71" s="93">
        <v>30.51238</v>
      </c>
      <c r="I71" s="93">
        <v>30.51238</v>
      </c>
      <c r="J71" s="93">
        <v>7335.8320899999999</v>
      </c>
      <c r="K71" s="92" t="s">
        <v>143</v>
      </c>
    </row>
    <row r="72" spans="1:11" ht="66" hidden="1" x14ac:dyDescent="0.25">
      <c r="A72" s="88" t="s">
        <v>230</v>
      </c>
      <c r="B72" s="92" t="s">
        <v>231</v>
      </c>
      <c r="C72" s="93">
        <v>54398.922700000003</v>
      </c>
      <c r="D72" s="93">
        <v>4230.1000000000004</v>
      </c>
      <c r="E72" s="93">
        <v>4229.8366400000004</v>
      </c>
      <c r="F72" s="93">
        <v>39569.217989999997</v>
      </c>
      <c r="G72" s="94">
        <v>0.72738973542209506</v>
      </c>
      <c r="H72" s="93">
        <v>0.26335999999999998</v>
      </c>
      <c r="I72" s="93">
        <v>61.682679999999998</v>
      </c>
      <c r="J72" s="93">
        <v>14829.70471</v>
      </c>
      <c r="K72" s="92" t="s">
        <v>143</v>
      </c>
    </row>
    <row r="73" spans="1:11" ht="66" hidden="1" x14ac:dyDescent="0.25">
      <c r="A73" s="88" t="s">
        <v>232</v>
      </c>
      <c r="B73" s="92" t="s">
        <v>233</v>
      </c>
      <c r="C73" s="93">
        <v>56067.279240000003</v>
      </c>
      <c r="D73" s="93">
        <v>7120.07924</v>
      </c>
      <c r="E73" s="93">
        <v>6891.7839599999998</v>
      </c>
      <c r="F73" s="93">
        <v>41058.1</v>
      </c>
      <c r="G73" s="94">
        <v>0.73230056026524604</v>
      </c>
      <c r="H73" s="93">
        <v>228.29527999999999</v>
      </c>
      <c r="I73" s="93">
        <v>548.61265000000003</v>
      </c>
      <c r="J73" s="93">
        <v>15009.179239999999</v>
      </c>
      <c r="K73" s="92" t="s">
        <v>143</v>
      </c>
    </row>
    <row r="74" spans="1:11" ht="66" hidden="1" x14ac:dyDescent="0.25">
      <c r="A74" s="88" t="s">
        <v>234</v>
      </c>
      <c r="B74" s="92" t="s">
        <v>235</v>
      </c>
      <c r="C74" s="93">
        <v>20513.746419999999</v>
      </c>
      <c r="D74" s="93">
        <v>2245.6</v>
      </c>
      <c r="E74" s="93">
        <v>2234.32069</v>
      </c>
      <c r="F74" s="93">
        <v>14853.947109999999</v>
      </c>
      <c r="G74" s="94">
        <v>0.72409723732950382</v>
      </c>
      <c r="H74" s="93">
        <v>11.279310000000001</v>
      </c>
      <c r="I74" s="93">
        <v>11.279310000000001</v>
      </c>
      <c r="J74" s="93">
        <v>5659.7993100000003</v>
      </c>
      <c r="K74" s="92" t="s">
        <v>143</v>
      </c>
    </row>
    <row r="75" spans="1:11" ht="66" hidden="1" x14ac:dyDescent="0.25">
      <c r="A75" s="88" t="s">
        <v>236</v>
      </c>
      <c r="B75" s="92" t="s">
        <v>237</v>
      </c>
      <c r="C75" s="93">
        <v>23963.324130000001</v>
      </c>
      <c r="D75" s="93">
        <v>1912.02413</v>
      </c>
      <c r="E75" s="93">
        <v>1908.8283799999999</v>
      </c>
      <c r="F75" s="93">
        <v>15111.986349999999</v>
      </c>
      <c r="G75" s="94">
        <v>0.63062980194309126</v>
      </c>
      <c r="H75" s="93">
        <v>3.1957499999999999</v>
      </c>
      <c r="I75" s="93">
        <v>3.1957499999999999</v>
      </c>
      <c r="J75" s="93">
        <v>8851.3377799999998</v>
      </c>
      <c r="K75" s="92" t="s">
        <v>143</v>
      </c>
    </row>
    <row r="76" spans="1:11" ht="66" hidden="1" x14ac:dyDescent="0.25">
      <c r="A76" s="88" t="s">
        <v>238</v>
      </c>
      <c r="B76" s="92" t="s">
        <v>239</v>
      </c>
      <c r="C76" s="93">
        <v>22860.2</v>
      </c>
      <c r="D76" s="93">
        <v>6084.7</v>
      </c>
      <c r="E76" s="93">
        <v>6048.55152</v>
      </c>
      <c r="F76" s="93">
        <v>16287.22978</v>
      </c>
      <c r="G76" s="94">
        <v>0.71247100987742884</v>
      </c>
      <c r="H76" s="93">
        <v>36.148479999999999</v>
      </c>
      <c r="I76" s="93">
        <v>92.436109999999999</v>
      </c>
      <c r="J76" s="93">
        <v>6572.9702200000002</v>
      </c>
      <c r="K76" s="92" t="s">
        <v>143</v>
      </c>
    </row>
    <row r="77" spans="1:11" ht="66" hidden="1" x14ac:dyDescent="0.25">
      <c r="A77" s="88" t="s">
        <v>240</v>
      </c>
      <c r="B77" s="92" t="s">
        <v>241</v>
      </c>
      <c r="C77" s="93">
        <v>20298.284009999999</v>
      </c>
      <c r="D77" s="93">
        <v>2425.5420100000001</v>
      </c>
      <c r="E77" s="93">
        <v>2425.2771299999999</v>
      </c>
      <c r="F77" s="93">
        <v>15335.39704</v>
      </c>
      <c r="G77" s="94">
        <v>0.7555021415822627</v>
      </c>
      <c r="H77" s="93">
        <v>0.26488</v>
      </c>
      <c r="I77" s="93">
        <v>0.26488</v>
      </c>
      <c r="J77" s="93">
        <v>4962.8869699999996</v>
      </c>
      <c r="K77" s="92" t="s">
        <v>143</v>
      </c>
    </row>
    <row r="78" spans="1:11" ht="66" hidden="1" x14ac:dyDescent="0.25">
      <c r="A78" s="88" t="s">
        <v>242</v>
      </c>
      <c r="B78" s="92" t="s">
        <v>243</v>
      </c>
      <c r="C78" s="93">
        <v>27816.3</v>
      </c>
      <c r="D78" s="93">
        <v>2879.7</v>
      </c>
      <c r="E78" s="93">
        <v>2874.60088</v>
      </c>
      <c r="F78" s="93">
        <v>18894.997950000001</v>
      </c>
      <c r="G78" s="94">
        <v>0.679277903603283</v>
      </c>
      <c r="H78" s="93">
        <v>5.0991200000000001</v>
      </c>
      <c r="I78" s="93">
        <v>5.0991200000000001</v>
      </c>
      <c r="J78" s="93">
        <v>8921.3020500000002</v>
      </c>
      <c r="K78" s="92" t="s">
        <v>143</v>
      </c>
    </row>
    <row r="79" spans="1:11" ht="66" hidden="1" x14ac:dyDescent="0.25">
      <c r="A79" s="88" t="s">
        <v>244</v>
      </c>
      <c r="B79" s="92" t="s">
        <v>245</v>
      </c>
      <c r="C79" s="93">
        <v>20346.7</v>
      </c>
      <c r="D79" s="93">
        <v>2208.5</v>
      </c>
      <c r="E79" s="93">
        <v>2207.7599</v>
      </c>
      <c r="F79" s="93">
        <v>15351.08742</v>
      </c>
      <c r="G79" s="94">
        <v>0.7544755375564588</v>
      </c>
      <c r="H79" s="93">
        <v>0.74009999999999998</v>
      </c>
      <c r="I79" s="93">
        <v>0.74009999999999998</v>
      </c>
      <c r="J79" s="93">
        <v>4995.61258</v>
      </c>
      <c r="K79" s="92" t="s">
        <v>143</v>
      </c>
    </row>
    <row r="80" spans="1:11" ht="66" hidden="1" x14ac:dyDescent="0.25">
      <c r="A80" s="88" t="s">
        <v>246</v>
      </c>
      <c r="B80" s="92" t="s">
        <v>247</v>
      </c>
      <c r="C80" s="93">
        <v>58199.6</v>
      </c>
      <c r="D80" s="93">
        <v>14964.6</v>
      </c>
      <c r="E80" s="93">
        <v>14657.32949</v>
      </c>
      <c r="F80" s="93">
        <v>40784.804980000001</v>
      </c>
      <c r="G80" s="94">
        <v>0.70077466133787858</v>
      </c>
      <c r="H80" s="93">
        <v>307.27051</v>
      </c>
      <c r="I80" s="93">
        <v>429.16543999999999</v>
      </c>
      <c r="J80" s="93">
        <v>17414.795020000001</v>
      </c>
      <c r="K80" s="92" t="s">
        <v>143</v>
      </c>
    </row>
    <row r="81" spans="1:11" ht="66" hidden="1" x14ac:dyDescent="0.25">
      <c r="A81" s="88" t="s">
        <v>248</v>
      </c>
      <c r="B81" s="92" t="s">
        <v>249</v>
      </c>
      <c r="C81" s="93">
        <v>27331.29</v>
      </c>
      <c r="D81" s="93">
        <v>2361.12</v>
      </c>
      <c r="E81" s="93">
        <v>2356.25297</v>
      </c>
      <c r="F81" s="93">
        <v>19334.69384</v>
      </c>
      <c r="G81" s="94">
        <v>0.70741973174336081</v>
      </c>
      <c r="H81" s="93">
        <v>4.8670299999999997</v>
      </c>
      <c r="I81" s="93">
        <v>4.8670299999999997</v>
      </c>
      <c r="J81" s="93">
        <v>7996.5961600000001</v>
      </c>
      <c r="K81" s="92" t="s">
        <v>143</v>
      </c>
    </row>
    <row r="82" spans="1:11" ht="66" x14ac:dyDescent="0.25">
      <c r="A82" s="88" t="s">
        <v>250</v>
      </c>
      <c r="B82" s="92" t="s">
        <v>251</v>
      </c>
      <c r="C82" s="93">
        <v>24722.993640000001</v>
      </c>
      <c r="D82" s="93">
        <v>2389.5500000000002</v>
      </c>
      <c r="E82" s="93">
        <v>2322.0294699999999</v>
      </c>
      <c r="F82" s="93">
        <v>16697.559219999999</v>
      </c>
      <c r="G82" s="94">
        <v>0.67538581545337484</v>
      </c>
      <c r="H82" s="93">
        <v>67.520529999999994</v>
      </c>
      <c r="I82" s="93">
        <v>67.520529999999994</v>
      </c>
      <c r="J82" s="93">
        <v>8025.4344199999996</v>
      </c>
      <c r="K82" s="92" t="s">
        <v>143</v>
      </c>
    </row>
    <row r="83" spans="1:11" ht="66" hidden="1" x14ac:dyDescent="0.25">
      <c r="A83" s="88" t="s">
        <v>252</v>
      </c>
      <c r="B83" s="92" t="s">
        <v>253</v>
      </c>
      <c r="C83" s="93">
        <v>15491.5</v>
      </c>
      <c r="D83" s="93">
        <v>1583.1</v>
      </c>
      <c r="E83" s="93">
        <v>1583</v>
      </c>
      <c r="F83" s="93">
        <v>11188.06777</v>
      </c>
      <c r="G83" s="94">
        <v>0.72220687280121354</v>
      </c>
      <c r="H83" s="93">
        <v>0.1</v>
      </c>
      <c r="I83" s="93">
        <v>0.1</v>
      </c>
      <c r="J83" s="93">
        <v>4303.4322300000003</v>
      </c>
      <c r="K83" s="92" t="s">
        <v>143</v>
      </c>
    </row>
    <row r="84" spans="1:11" ht="66" hidden="1" x14ac:dyDescent="0.25">
      <c r="A84" s="88" t="s">
        <v>254</v>
      </c>
      <c r="B84" s="92" t="s">
        <v>255</v>
      </c>
      <c r="C84" s="93">
        <v>25624.62</v>
      </c>
      <c r="D84" s="93">
        <v>4956.82</v>
      </c>
      <c r="E84" s="93">
        <v>4928.3360000000002</v>
      </c>
      <c r="F84" s="93">
        <v>17829.788120000001</v>
      </c>
      <c r="G84" s="94">
        <v>0.69580692786858889</v>
      </c>
      <c r="H84" s="93">
        <v>28.484000000000002</v>
      </c>
      <c r="I84" s="93">
        <v>28.484000000000002</v>
      </c>
      <c r="J84" s="93">
        <v>7794.8318799999997</v>
      </c>
      <c r="K84" s="92" t="s">
        <v>143</v>
      </c>
    </row>
    <row r="85" spans="1:11" ht="66" hidden="1" x14ac:dyDescent="0.25">
      <c r="A85" s="88" t="s">
        <v>256</v>
      </c>
      <c r="B85" s="92" t="s">
        <v>257</v>
      </c>
      <c r="C85" s="93">
        <v>46676.11537</v>
      </c>
      <c r="D85" s="93">
        <v>4970.6000000000004</v>
      </c>
      <c r="E85" s="93">
        <v>4638.7751500000004</v>
      </c>
      <c r="F85" s="93">
        <v>32142.808489999999</v>
      </c>
      <c r="G85" s="94">
        <v>0.68863503818184169</v>
      </c>
      <c r="H85" s="93">
        <v>331.82485000000003</v>
      </c>
      <c r="I85" s="93">
        <v>331.82485000000003</v>
      </c>
      <c r="J85" s="93">
        <v>14533.30688</v>
      </c>
      <c r="K85" s="92" t="s">
        <v>143</v>
      </c>
    </row>
    <row r="86" spans="1:11" ht="66" hidden="1" x14ac:dyDescent="0.25">
      <c r="A86" s="88" t="s">
        <v>258</v>
      </c>
      <c r="B86" s="92" t="s">
        <v>259</v>
      </c>
      <c r="C86" s="93">
        <v>111651.2</v>
      </c>
      <c r="D86" s="93">
        <v>24794.7</v>
      </c>
      <c r="E86" s="93">
        <v>24794.7</v>
      </c>
      <c r="F86" s="93">
        <v>76467</v>
      </c>
      <c r="G86" s="94">
        <v>0.68487396463271333</v>
      </c>
      <c r="H86" s="93">
        <v>0</v>
      </c>
      <c r="I86" s="93">
        <v>0</v>
      </c>
      <c r="J86" s="93">
        <v>35184.199999999997</v>
      </c>
      <c r="K86" s="92" t="s">
        <v>143</v>
      </c>
    </row>
    <row r="87" spans="1:11" ht="66" hidden="1" x14ac:dyDescent="0.25">
      <c r="A87" s="88" t="s">
        <v>260</v>
      </c>
      <c r="B87" s="92" t="s">
        <v>261</v>
      </c>
      <c r="C87" s="93">
        <v>55987.320720000003</v>
      </c>
      <c r="D87" s="93">
        <v>4290.1387199999999</v>
      </c>
      <c r="E87" s="93">
        <v>4288.6914299999999</v>
      </c>
      <c r="F87" s="93">
        <v>41110.199999999997</v>
      </c>
      <c r="G87" s="94">
        <v>0.73427696612948401</v>
      </c>
      <c r="H87" s="93">
        <v>1.44729</v>
      </c>
      <c r="I87" s="93">
        <v>1.44729</v>
      </c>
      <c r="J87" s="93">
        <v>14877.120720000001</v>
      </c>
      <c r="K87" s="92" t="s">
        <v>143</v>
      </c>
    </row>
    <row r="88" spans="1:11" ht="66" hidden="1" x14ac:dyDescent="0.25">
      <c r="A88" s="88" t="s">
        <v>262</v>
      </c>
      <c r="B88" s="92" t="s">
        <v>263</v>
      </c>
      <c r="C88" s="93">
        <v>60231.669000000002</v>
      </c>
      <c r="D88" s="93">
        <v>11294</v>
      </c>
      <c r="E88" s="93">
        <v>11273.947340000001</v>
      </c>
      <c r="F88" s="93">
        <v>44891.012239999996</v>
      </c>
      <c r="G88" s="94">
        <v>0.7453057998442647</v>
      </c>
      <c r="H88" s="93">
        <v>20.052659999999999</v>
      </c>
      <c r="I88" s="93">
        <v>20.052659999999999</v>
      </c>
      <c r="J88" s="93">
        <v>15340.65676</v>
      </c>
      <c r="K88" s="92" t="s">
        <v>143</v>
      </c>
    </row>
    <row r="89" spans="1:11" ht="66" hidden="1" x14ac:dyDescent="0.25">
      <c r="A89" s="88" t="s">
        <v>264</v>
      </c>
      <c r="B89" s="92" t="s">
        <v>265</v>
      </c>
      <c r="C89" s="93">
        <v>152067.51944</v>
      </c>
      <c r="D89" s="93">
        <v>20821.01944</v>
      </c>
      <c r="E89" s="93">
        <v>20706.574639999999</v>
      </c>
      <c r="F89" s="93">
        <v>107227.48196999999</v>
      </c>
      <c r="G89" s="94">
        <v>0.70513073643124591</v>
      </c>
      <c r="H89" s="93">
        <v>114.4448</v>
      </c>
      <c r="I89" s="93">
        <v>860.84442999999999</v>
      </c>
      <c r="J89" s="93">
        <v>44840.037470000003</v>
      </c>
      <c r="K89" s="92" t="s">
        <v>143</v>
      </c>
    </row>
    <row r="90" spans="1:11" ht="66" hidden="1" x14ac:dyDescent="0.25">
      <c r="A90" s="88" t="s">
        <v>266</v>
      </c>
      <c r="B90" s="92" t="s">
        <v>267</v>
      </c>
      <c r="C90" s="93">
        <v>237373.30144000001</v>
      </c>
      <c r="D90" s="93">
        <v>25898.98</v>
      </c>
      <c r="E90" s="93">
        <v>25861.693009999999</v>
      </c>
      <c r="F90" s="93">
        <v>169517.09099999999</v>
      </c>
      <c r="G90" s="94">
        <v>0.71413714167365294</v>
      </c>
      <c r="H90" s="93">
        <v>37.286990000000003</v>
      </c>
      <c r="I90" s="93">
        <v>1306.5706299999999</v>
      </c>
      <c r="J90" s="93">
        <v>67856.210439999995</v>
      </c>
      <c r="K90" s="92" t="s">
        <v>143</v>
      </c>
    </row>
    <row r="91" spans="1:11" ht="66" hidden="1" x14ac:dyDescent="0.25">
      <c r="A91" s="88" t="s">
        <v>268</v>
      </c>
      <c r="B91" s="92" t="s">
        <v>269</v>
      </c>
      <c r="C91" s="93">
        <v>22406.7</v>
      </c>
      <c r="D91" s="93">
        <v>8835.7999999999993</v>
      </c>
      <c r="E91" s="93">
        <v>8831.7651399999995</v>
      </c>
      <c r="F91" s="93">
        <v>15841.96407</v>
      </c>
      <c r="G91" s="94">
        <v>0.70701906438699136</v>
      </c>
      <c r="H91" s="93">
        <v>4.0348600000000001</v>
      </c>
      <c r="I91" s="93">
        <v>283.03485999999998</v>
      </c>
      <c r="J91" s="93">
        <v>6564.7359299999998</v>
      </c>
      <c r="K91" s="92" t="s">
        <v>143</v>
      </c>
    </row>
    <row r="92" spans="1:11" ht="66" hidden="1" x14ac:dyDescent="0.25">
      <c r="A92" s="88" t="s">
        <v>270</v>
      </c>
      <c r="B92" s="92" t="s">
        <v>271</v>
      </c>
      <c r="C92" s="93">
        <v>22669.5</v>
      </c>
      <c r="D92" s="93">
        <v>4880.6000000000004</v>
      </c>
      <c r="E92" s="93">
        <v>4810.1534700000002</v>
      </c>
      <c r="F92" s="93">
        <v>13217.887720000001</v>
      </c>
      <c r="G92" s="94">
        <v>0.58306922164141251</v>
      </c>
      <c r="H92" s="93">
        <v>70.446529999999996</v>
      </c>
      <c r="I92" s="93">
        <v>70.446529999999996</v>
      </c>
      <c r="J92" s="93">
        <v>9451.6122799999994</v>
      </c>
      <c r="K92" s="92" t="s">
        <v>143</v>
      </c>
    </row>
  </sheetData>
  <autoFilter ref="A23:K92">
    <filterColumn colId="0">
      <filters>
        <filter val="УПРАВЛЕНИЕ ФЕДЕРАЛЬНОЙ СЛУЖБЫ ПО НАДЗОРУ В СФЕРЕ СВЯЗИ, ИНФОРМАЦИОННЫХ ТЕХНОЛОГИЙ И МАССОВЫХ КОММУНИКАЦИЙ ПО ЯРОСЛАВСКОЙ ОБЛАСТИ"/>
      </filters>
    </filterColumn>
    <filterColumn colId="2" showButton="0"/>
    <filterColumn colId="3" showButton="0"/>
  </autoFilter>
  <mergeCells count="31">
    <mergeCell ref="A19:K19"/>
    <mergeCell ref="A20:K20"/>
    <mergeCell ref="A23:A25"/>
    <mergeCell ref="B23:B25"/>
    <mergeCell ref="C23:E23"/>
    <mergeCell ref="F23:F25"/>
    <mergeCell ref="G23:G25"/>
    <mergeCell ref="H23:H25"/>
    <mergeCell ref="I23:I25"/>
    <mergeCell ref="J23:J25"/>
    <mergeCell ref="K23:K25"/>
    <mergeCell ref="C24:C25"/>
    <mergeCell ref="D24:D25"/>
    <mergeCell ref="A18:K18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1"/>
  <sheetViews>
    <sheetView topLeftCell="A13" zoomScale="115" zoomScaleNormal="115" workbookViewId="0">
      <selection activeCell="F23" sqref="F23"/>
    </sheetView>
  </sheetViews>
  <sheetFormatPr defaultRowHeight="15" x14ac:dyDescent="0.25"/>
  <cols>
    <col min="3" max="3" width="36.85546875" customWidth="1"/>
    <col min="4" max="4" width="13.7109375" customWidth="1"/>
    <col min="5" max="5" width="13.7109375" style="42" customWidth="1"/>
    <col min="6" max="6" width="13.42578125" customWidth="1"/>
    <col min="7" max="7" width="13.140625" customWidth="1"/>
    <col min="8" max="8" width="13.7109375" customWidth="1"/>
    <col min="9" max="9" width="15.42578125" customWidth="1"/>
    <col min="10" max="10" width="12" customWidth="1"/>
    <col min="11" max="11" width="16.140625" customWidth="1"/>
    <col min="12" max="12" width="11.7109375" customWidth="1"/>
    <col min="13" max="13" width="14.140625" customWidth="1"/>
    <col min="14" max="14" width="11.5703125" customWidth="1"/>
    <col min="15" max="16" width="9.140625" customWidth="1"/>
    <col min="17" max="17" width="13.42578125" customWidth="1"/>
    <col min="20" max="20" width="13.7109375" customWidth="1"/>
    <col min="24" max="24" width="16" customWidth="1"/>
  </cols>
  <sheetData>
    <row r="3" spans="2:26" x14ac:dyDescent="0.25">
      <c r="B3" s="113" t="s">
        <v>5</v>
      </c>
      <c r="C3" s="113" t="s">
        <v>6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/>
      <c r="Y3" s="116" t="s">
        <v>8</v>
      </c>
      <c r="Z3" s="119" t="s">
        <v>9</v>
      </c>
    </row>
    <row r="4" spans="2:26" ht="25.5" x14ac:dyDescent="0.25">
      <c r="B4" s="114"/>
      <c r="C4" s="114"/>
      <c r="D4" s="123"/>
      <c r="E4" s="123"/>
      <c r="F4" s="123"/>
      <c r="G4" s="28"/>
      <c r="H4" s="29"/>
      <c r="I4" s="135" t="s">
        <v>104</v>
      </c>
      <c r="J4" s="136"/>
      <c r="K4" s="137" t="s">
        <v>105</v>
      </c>
      <c r="L4" s="138"/>
      <c r="M4" s="138"/>
      <c r="N4" s="138"/>
      <c r="O4" s="139"/>
      <c r="P4" s="123"/>
      <c r="Q4" s="127"/>
      <c r="R4" s="124" t="s">
        <v>17</v>
      </c>
      <c r="S4" s="126"/>
      <c r="T4" s="124" t="s">
        <v>18</v>
      </c>
      <c r="U4" s="126"/>
      <c r="V4" s="124" t="s">
        <v>19</v>
      </c>
      <c r="W4" s="126"/>
      <c r="X4" s="3" t="s">
        <v>20</v>
      </c>
      <c r="Y4" s="117"/>
      <c r="Z4" s="120"/>
    </row>
    <row r="5" spans="2:26" x14ac:dyDescent="0.25">
      <c r="B5" s="115"/>
      <c r="C5" s="115"/>
      <c r="D5" s="5" t="s">
        <v>97</v>
      </c>
      <c r="E5" s="5" t="s">
        <v>538</v>
      </c>
      <c r="F5" s="5"/>
      <c r="G5" s="6"/>
      <c r="H5" s="6"/>
      <c r="I5" s="5"/>
      <c r="J5" s="5"/>
      <c r="K5" s="7"/>
      <c r="L5" s="7"/>
      <c r="M5" s="5"/>
      <c r="N5" s="5"/>
      <c r="O5" s="7"/>
      <c r="P5" s="7"/>
      <c r="Q5" s="7"/>
      <c r="R5" s="7"/>
      <c r="S5" s="7" t="s">
        <v>22</v>
      </c>
      <c r="T5" s="32" t="s">
        <v>113</v>
      </c>
      <c r="U5" s="7" t="s">
        <v>22</v>
      </c>
      <c r="V5" s="7" t="s">
        <v>24</v>
      </c>
      <c r="W5" s="7" t="s">
        <v>22</v>
      </c>
      <c r="X5" s="8" t="s">
        <v>24</v>
      </c>
      <c r="Y5" s="118"/>
      <c r="Z5" s="121"/>
    </row>
    <row r="6" spans="2:26" x14ac:dyDescent="0.25">
      <c r="B6" s="9">
        <v>1</v>
      </c>
      <c r="C6" s="9">
        <v>2</v>
      </c>
      <c r="D6" s="9">
        <v>5</v>
      </c>
      <c r="E6" s="9"/>
      <c r="F6" s="34" t="s">
        <v>510</v>
      </c>
      <c r="G6" s="19" t="s">
        <v>543</v>
      </c>
      <c r="H6" s="19"/>
      <c r="I6" s="9" t="s">
        <v>102</v>
      </c>
      <c r="J6" s="19" t="s">
        <v>103</v>
      </c>
      <c r="K6" s="34" t="s">
        <v>107</v>
      </c>
      <c r="L6" s="34" t="s">
        <v>108</v>
      </c>
      <c r="M6" s="34" t="s">
        <v>109</v>
      </c>
      <c r="N6" s="34" t="s">
        <v>110</v>
      </c>
      <c r="O6" s="34" t="s">
        <v>111</v>
      </c>
      <c r="P6" s="34" t="s">
        <v>112</v>
      </c>
      <c r="Q6" s="34" t="s">
        <v>102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  <c r="W6" s="9">
        <v>23</v>
      </c>
      <c r="X6" s="9">
        <v>24</v>
      </c>
      <c r="Y6" s="9">
        <v>25</v>
      </c>
      <c r="Z6" s="9">
        <v>26</v>
      </c>
    </row>
    <row r="7" spans="2:26" ht="32.25" x14ac:dyDescent="0.25">
      <c r="B7" s="9">
        <v>1</v>
      </c>
      <c r="C7" s="10" t="s">
        <v>28</v>
      </c>
      <c r="D7" s="93">
        <v>56673.658960000001</v>
      </c>
      <c r="E7" s="93">
        <f>'БО и касса'!F7</f>
        <v>9817.9030299999995</v>
      </c>
      <c r="F7" s="101">
        <f>'206 дт'!$F$16</f>
        <v>54.398780000000002</v>
      </c>
      <c r="G7" s="1"/>
      <c r="I7" s="14">
        <f>SUM(F7:H7)</f>
        <v>54.398780000000002</v>
      </c>
      <c r="J7" s="103">
        <f>SUM(F7)/E7</f>
        <v>5.5407738122669158E-3</v>
      </c>
      <c r="K7" s="14"/>
      <c r="L7" s="13"/>
      <c r="M7" s="13"/>
      <c r="N7" s="13"/>
      <c r="O7" s="13"/>
      <c r="P7" s="13"/>
      <c r="Q7" s="33">
        <v>31.429880000000004</v>
      </c>
      <c r="R7" s="15">
        <f t="shared" ref="R7:R38" si="0">J7</f>
        <v>5.5407738122669158E-3</v>
      </c>
      <c r="S7" s="13">
        <v>0</v>
      </c>
      <c r="T7" s="15">
        <f>SUM(Q7/E7)</f>
        <v>3.2012823821911396E-3</v>
      </c>
      <c r="U7" s="13">
        <v>0</v>
      </c>
      <c r="V7" s="16">
        <v>0</v>
      </c>
      <c r="W7" s="17">
        <v>0</v>
      </c>
      <c r="X7" s="18" t="e">
        <f>#REF!+F7+E7+J7+L7+O7+Q7-S7-U7-W7</f>
        <v>#REF!</v>
      </c>
      <c r="Y7" s="14" t="e">
        <f t="shared" ref="Y7:Y70" si="1">ROUND(X7/64,2)</f>
        <v>#REF!</v>
      </c>
      <c r="Z7" s="19" t="s">
        <v>29</v>
      </c>
    </row>
    <row r="8" spans="2:26" ht="22.5" thickBot="1" x14ac:dyDescent="0.3">
      <c r="B8" s="9">
        <v>2</v>
      </c>
      <c r="C8" s="10" t="s">
        <v>30</v>
      </c>
      <c r="D8" s="93">
        <v>28405.3</v>
      </c>
      <c r="E8" s="93">
        <f>'БО и касса'!F8</f>
        <v>2640.68867</v>
      </c>
      <c r="F8" s="101">
        <f>'206 дт'!$F$17</f>
        <v>105.55859</v>
      </c>
      <c r="G8" s="1"/>
      <c r="I8" s="14">
        <f t="shared" ref="I8:I9" si="2">SUM(F8:H8)</f>
        <v>105.55859</v>
      </c>
      <c r="J8" s="103">
        <f t="shared" ref="J8:J70" si="3">SUM(F8)/E8</f>
        <v>3.9973886811882291E-2</v>
      </c>
      <c r="K8" s="14"/>
      <c r="L8" s="13"/>
      <c r="M8" s="13"/>
      <c r="N8" s="13"/>
      <c r="O8" s="13"/>
      <c r="P8" s="13"/>
      <c r="Q8" s="33"/>
      <c r="R8" s="15">
        <f t="shared" si="0"/>
        <v>3.9973886811882291E-2</v>
      </c>
      <c r="S8" s="13">
        <v>0</v>
      </c>
      <c r="T8" s="15">
        <f t="shared" ref="T8:T70" si="4">SUM(Q8/E8)</f>
        <v>0</v>
      </c>
      <c r="U8" s="13">
        <v>0</v>
      </c>
      <c r="V8" s="16">
        <v>0</v>
      </c>
      <c r="W8" s="17">
        <v>0</v>
      </c>
      <c r="X8" s="18" t="e">
        <f>#REF!+F8+E8+J8+L8+O8+Q8-S8-U8-W8</f>
        <v>#REF!</v>
      </c>
      <c r="Y8" s="14" t="e">
        <f t="shared" si="1"/>
        <v>#REF!</v>
      </c>
      <c r="Z8" s="19" t="s">
        <v>31</v>
      </c>
    </row>
    <row r="9" spans="2:26" ht="33" thickBot="1" x14ac:dyDescent="0.3">
      <c r="B9" s="9">
        <v>3</v>
      </c>
      <c r="C9" s="10" t="s">
        <v>32</v>
      </c>
      <c r="D9" s="93">
        <v>59132.615599999997</v>
      </c>
      <c r="E9" s="93">
        <f>'БО и касса'!F9</f>
        <v>8595.9177099999997</v>
      </c>
      <c r="F9" s="101">
        <f>'206 дт'!$F$18</f>
        <v>173.55611999999999</v>
      </c>
      <c r="G9" s="55"/>
      <c r="I9" s="14">
        <f t="shared" si="2"/>
        <v>173.55611999999999</v>
      </c>
      <c r="J9" s="103">
        <f t="shared" si="3"/>
        <v>2.0190528324636556E-2</v>
      </c>
      <c r="K9" s="14"/>
      <c r="L9" s="13"/>
      <c r="M9" s="13"/>
      <c r="N9" s="13"/>
      <c r="O9" s="13"/>
      <c r="P9" s="13"/>
      <c r="Q9" s="33">
        <v>35.643599999999999</v>
      </c>
      <c r="R9" s="15">
        <f t="shared" si="0"/>
        <v>2.0190528324636556E-2</v>
      </c>
      <c r="S9" s="13">
        <v>0</v>
      </c>
      <c r="T9" s="15">
        <f t="shared" si="4"/>
        <v>4.1465729666693143E-3</v>
      </c>
      <c r="U9" s="13">
        <v>0</v>
      </c>
      <c r="V9" s="16">
        <v>0</v>
      </c>
      <c r="W9" s="17">
        <v>0</v>
      </c>
      <c r="X9" s="18" t="e">
        <f>#REF!+F9+E9+J9+L9+O9+Q9-S9-U9-W9</f>
        <v>#REF!</v>
      </c>
      <c r="Y9" s="14" t="e">
        <f t="shared" si="1"/>
        <v>#REF!</v>
      </c>
      <c r="Z9" s="19" t="s">
        <v>31</v>
      </c>
    </row>
    <row r="10" spans="2:26" ht="22.5" thickBot="1" x14ac:dyDescent="0.3">
      <c r="B10" s="9">
        <v>4</v>
      </c>
      <c r="C10" s="10" t="s">
        <v>33</v>
      </c>
      <c r="D10" s="93">
        <v>21560.124879999999</v>
      </c>
      <c r="E10" s="93">
        <f>'БО и касса'!F10</f>
        <v>4506.2760099999996</v>
      </c>
      <c r="F10" s="2">
        <v>93.87</v>
      </c>
      <c r="G10" s="55"/>
      <c r="I10" s="14">
        <f>SUM(F10:H10)</f>
        <v>93.87</v>
      </c>
      <c r="J10" s="103">
        <f t="shared" si="3"/>
        <v>2.0830947725281483E-2</v>
      </c>
      <c r="K10" s="14"/>
      <c r="L10" s="13"/>
      <c r="M10" s="13"/>
      <c r="N10" s="13"/>
      <c r="O10" s="13"/>
      <c r="P10" s="13"/>
      <c r="Q10" s="33"/>
      <c r="R10" s="15">
        <f t="shared" si="0"/>
        <v>2.0830947725281483E-2</v>
      </c>
      <c r="S10" s="13">
        <v>0</v>
      </c>
      <c r="T10" s="15">
        <f t="shared" si="4"/>
        <v>0</v>
      </c>
      <c r="U10" s="13">
        <v>0</v>
      </c>
      <c r="V10" s="16">
        <v>0</v>
      </c>
      <c r="W10" s="17">
        <v>0</v>
      </c>
      <c r="X10" s="18" t="e">
        <f>#REF!+F10+E10+J10+L10+O10+Q10-S10-U10-W10</f>
        <v>#REF!</v>
      </c>
      <c r="Y10" s="14" t="e">
        <f t="shared" si="1"/>
        <v>#REF!</v>
      </c>
      <c r="Z10" s="19" t="s">
        <v>29</v>
      </c>
    </row>
    <row r="11" spans="2:26" ht="21.75" x14ac:dyDescent="0.25">
      <c r="B11" s="9">
        <v>5</v>
      </c>
      <c r="C11" s="10" t="s">
        <v>34</v>
      </c>
      <c r="D11" s="93">
        <v>22298.16</v>
      </c>
      <c r="E11" s="93">
        <f>'БО и касса'!F11</f>
        <v>2581.29484</v>
      </c>
      <c r="F11" s="101">
        <f>'206 дт'!$F$19</f>
        <v>31.450830000000003</v>
      </c>
      <c r="G11" s="1"/>
      <c r="I11" s="14">
        <f t="shared" ref="I11:I70" si="5">SUM(F11:H11)</f>
        <v>31.450830000000003</v>
      </c>
      <c r="J11" s="103">
        <f t="shared" si="3"/>
        <v>1.2184129264365632E-2</v>
      </c>
      <c r="K11" s="14"/>
      <c r="L11" s="13"/>
      <c r="M11" s="13"/>
      <c r="N11" s="13"/>
      <c r="O11" s="13"/>
      <c r="P11" s="13"/>
      <c r="Q11" s="33"/>
      <c r="R11" s="15">
        <f t="shared" si="0"/>
        <v>1.2184129264365632E-2</v>
      </c>
      <c r="S11" s="13">
        <v>0</v>
      </c>
      <c r="T11" s="15">
        <f t="shared" si="4"/>
        <v>0</v>
      </c>
      <c r="U11" s="13">
        <v>0</v>
      </c>
      <c r="V11" s="16">
        <v>0</v>
      </c>
      <c r="W11" s="17">
        <v>0</v>
      </c>
      <c r="X11" s="18" t="e">
        <f>#REF!+F11+E11+J11+L11+O11+Q11-S11-U11-W11</f>
        <v>#REF!</v>
      </c>
      <c r="Y11" s="14" t="e">
        <f t="shared" si="1"/>
        <v>#REF!</v>
      </c>
      <c r="Z11" s="19" t="s">
        <v>29</v>
      </c>
    </row>
    <row r="12" spans="2:26" ht="21.75" x14ac:dyDescent="0.25">
      <c r="B12" s="9">
        <v>6</v>
      </c>
      <c r="C12" s="10" t="s">
        <v>35</v>
      </c>
      <c r="D12" s="93">
        <v>22224.400000000001</v>
      </c>
      <c r="E12" s="93">
        <f>'БО и касса'!F12</f>
        <v>4900.9519700000001</v>
      </c>
      <c r="F12" s="101">
        <f>'206 дт'!$F$20</f>
        <v>24.703829999999996</v>
      </c>
      <c r="G12" s="1"/>
      <c r="I12" s="14">
        <f t="shared" si="5"/>
        <v>24.703829999999996</v>
      </c>
      <c r="J12" s="103">
        <f t="shared" si="3"/>
        <v>5.0406186698458907E-3</v>
      </c>
      <c r="K12" s="14">
        <v>894.17687999999998</v>
      </c>
      <c r="L12" s="13"/>
      <c r="M12" s="13"/>
      <c r="N12" s="13"/>
      <c r="O12" s="13"/>
      <c r="P12" s="13"/>
      <c r="Q12" s="33"/>
      <c r="R12" s="15">
        <f t="shared" si="0"/>
        <v>5.0406186698458907E-3</v>
      </c>
      <c r="S12" s="13">
        <v>0</v>
      </c>
      <c r="T12" s="15">
        <f t="shared" si="4"/>
        <v>0</v>
      </c>
      <c r="U12" s="13">
        <v>0</v>
      </c>
      <c r="V12" s="16">
        <v>0</v>
      </c>
      <c r="W12" s="17">
        <v>0</v>
      </c>
      <c r="X12" s="18" t="e">
        <f>#REF!+F12+E12+J12+L12+O12+Q12-S12-U12-W12</f>
        <v>#REF!</v>
      </c>
      <c r="Y12" s="14" t="e">
        <f t="shared" si="1"/>
        <v>#REF!</v>
      </c>
      <c r="Z12" s="19" t="s">
        <v>29</v>
      </c>
    </row>
    <row r="13" spans="2:26" ht="21.75" x14ac:dyDescent="0.25">
      <c r="B13" s="9">
        <v>7</v>
      </c>
      <c r="C13" s="10" t="s">
        <v>36</v>
      </c>
      <c r="D13" s="93">
        <v>24446.948400000001</v>
      </c>
      <c r="E13" s="93">
        <f>'БО и касса'!F13</f>
        <v>2714.9853699999999</v>
      </c>
      <c r="F13" s="101">
        <f>'206 дт'!$F$21</f>
        <v>98.411699999999996</v>
      </c>
      <c r="G13" s="1"/>
      <c r="I13" s="14">
        <f t="shared" si="5"/>
        <v>98.411699999999996</v>
      </c>
      <c r="J13" s="103">
        <f t="shared" si="3"/>
        <v>3.6247598638072955E-2</v>
      </c>
      <c r="K13" s="14"/>
      <c r="L13" s="13"/>
      <c r="M13" s="13"/>
      <c r="N13" s="13"/>
      <c r="O13" s="13"/>
      <c r="P13" s="13"/>
      <c r="Q13" s="33"/>
      <c r="R13" s="15">
        <f t="shared" si="0"/>
        <v>3.6247598638072955E-2</v>
      </c>
      <c r="S13" s="13">
        <v>0</v>
      </c>
      <c r="T13" s="15">
        <f t="shared" si="4"/>
        <v>0</v>
      </c>
      <c r="U13" s="13">
        <v>0</v>
      </c>
      <c r="V13" s="16">
        <v>0</v>
      </c>
      <c r="W13" s="17">
        <v>0</v>
      </c>
      <c r="X13" s="18" t="e">
        <f>#REF!+F13+E13+J13+L13+O13+Q13-S13-U13-W13</f>
        <v>#REF!</v>
      </c>
      <c r="Y13" s="14" t="e">
        <f t="shared" si="1"/>
        <v>#REF!</v>
      </c>
      <c r="Z13" s="19" t="s">
        <v>37</v>
      </c>
    </row>
    <row r="14" spans="2:26" ht="33" thickBot="1" x14ac:dyDescent="0.3">
      <c r="B14" s="9">
        <v>8</v>
      </c>
      <c r="C14" s="10" t="s">
        <v>38</v>
      </c>
      <c r="D14" s="93">
        <v>44390.332000000002</v>
      </c>
      <c r="E14" s="93">
        <f>'БО и касса'!F14</f>
        <v>7118.4979999999996</v>
      </c>
      <c r="F14" s="101">
        <f>'206 дт'!$F$22</f>
        <v>477.68912</v>
      </c>
      <c r="G14" s="1"/>
      <c r="I14" s="14">
        <f t="shared" si="5"/>
        <v>477.68912</v>
      </c>
      <c r="J14" s="103">
        <f t="shared" si="3"/>
        <v>6.710532474687779E-2</v>
      </c>
      <c r="K14" s="14"/>
      <c r="L14" s="13"/>
      <c r="M14" s="13"/>
      <c r="N14" s="13"/>
      <c r="O14" s="13"/>
      <c r="P14" s="13"/>
      <c r="Q14" s="85">
        <v>52.182620000000057</v>
      </c>
      <c r="R14" s="15">
        <f t="shared" si="0"/>
        <v>6.710532474687779E-2</v>
      </c>
      <c r="S14" s="13">
        <v>0</v>
      </c>
      <c r="T14" s="15">
        <f t="shared" si="4"/>
        <v>7.3305660829012043E-3</v>
      </c>
      <c r="U14" s="13">
        <v>0</v>
      </c>
      <c r="V14" s="16">
        <v>0</v>
      </c>
      <c r="W14" s="17">
        <v>0</v>
      </c>
      <c r="X14" s="18" t="e">
        <f>#REF!+F14+E14+J14+L14+O14+Q14-S14-U14-W14</f>
        <v>#REF!</v>
      </c>
      <c r="Y14" s="14" t="e">
        <f t="shared" si="1"/>
        <v>#REF!</v>
      </c>
      <c r="Z14" s="19" t="s">
        <v>31</v>
      </c>
    </row>
    <row r="15" spans="2:26" ht="22.5" thickBot="1" x14ac:dyDescent="0.3">
      <c r="B15" s="9">
        <v>9</v>
      </c>
      <c r="C15" s="10" t="s">
        <v>39</v>
      </c>
      <c r="D15" s="93">
        <v>34653.254800000002</v>
      </c>
      <c r="E15" s="93">
        <f>'БО и касса'!F15</f>
        <v>4105.5745800000004</v>
      </c>
      <c r="F15" s="101">
        <f>'206 дт'!$F$23</f>
        <v>41.322110000000002</v>
      </c>
      <c r="G15" s="55"/>
      <c r="I15" s="14">
        <f t="shared" si="5"/>
        <v>41.322110000000002</v>
      </c>
      <c r="J15" s="103">
        <f t="shared" si="3"/>
        <v>1.0064878665533825E-2</v>
      </c>
      <c r="K15" s="14"/>
      <c r="L15" s="13"/>
      <c r="M15" s="13"/>
      <c r="N15" s="13"/>
      <c r="O15" s="13"/>
      <c r="P15" s="13"/>
      <c r="Q15" s="33"/>
      <c r="R15" s="15">
        <f t="shared" si="0"/>
        <v>1.0064878665533825E-2</v>
      </c>
      <c r="S15" s="13">
        <v>0</v>
      </c>
      <c r="T15" s="15">
        <f t="shared" si="4"/>
        <v>0</v>
      </c>
      <c r="U15" s="13">
        <v>0</v>
      </c>
      <c r="V15" s="16">
        <v>0</v>
      </c>
      <c r="W15" s="17">
        <v>0</v>
      </c>
      <c r="X15" s="18" t="e">
        <f>#REF!+F15+E15+J15+L15+O15+Q15-S15-U15-W15</f>
        <v>#REF!</v>
      </c>
      <c r="Y15" s="14" t="e">
        <f t="shared" si="1"/>
        <v>#REF!</v>
      </c>
      <c r="Z15" s="19" t="s">
        <v>29</v>
      </c>
    </row>
    <row r="16" spans="2:26" ht="21.75" x14ac:dyDescent="0.25">
      <c r="B16" s="9">
        <v>10</v>
      </c>
      <c r="C16" s="10" t="s">
        <v>40</v>
      </c>
      <c r="D16" s="93">
        <v>32741.25</v>
      </c>
      <c r="E16" s="93">
        <f>'БО и касса'!F16</f>
        <v>3577.18408</v>
      </c>
      <c r="F16" s="101">
        <f>'206 дт'!$F$24</f>
        <v>28.239630000000002</v>
      </c>
      <c r="G16" s="1"/>
      <c r="I16" s="14">
        <f t="shared" si="5"/>
        <v>28.239630000000002</v>
      </c>
      <c r="J16" s="103">
        <f t="shared" si="3"/>
        <v>7.8943742811244996E-3</v>
      </c>
      <c r="K16" s="14"/>
      <c r="L16" s="13"/>
      <c r="M16" s="13"/>
      <c r="N16" s="13"/>
      <c r="O16" s="13"/>
      <c r="P16" s="13"/>
      <c r="Q16" s="33"/>
      <c r="R16" s="15">
        <f t="shared" si="0"/>
        <v>7.8943742811244996E-3</v>
      </c>
      <c r="S16" s="13">
        <v>0</v>
      </c>
      <c r="T16" s="15">
        <f t="shared" si="4"/>
        <v>0</v>
      </c>
      <c r="U16" s="13">
        <v>0</v>
      </c>
      <c r="V16" s="16">
        <v>0</v>
      </c>
      <c r="W16" s="17">
        <v>0</v>
      </c>
      <c r="X16" s="18" t="e">
        <f>#REF!+F16+E16+J16+L16+O16+Q16-S16-U16-W16</f>
        <v>#REF!</v>
      </c>
      <c r="Y16" s="14" t="e">
        <f t="shared" si="1"/>
        <v>#REF!</v>
      </c>
      <c r="Z16" s="19" t="s">
        <v>29</v>
      </c>
    </row>
    <row r="17" spans="2:26" ht="21" x14ac:dyDescent="0.25">
      <c r="B17" s="9">
        <v>11</v>
      </c>
      <c r="C17" s="10" t="s">
        <v>41</v>
      </c>
      <c r="D17" s="93">
        <v>70298.5</v>
      </c>
      <c r="E17" s="93">
        <f>'БО и касса'!F17</f>
        <v>7736.3462</v>
      </c>
      <c r="F17" s="101">
        <f>'206 дт'!$F$25</f>
        <v>85.276579999999996</v>
      </c>
      <c r="G17" s="1">
        <v>3.41</v>
      </c>
      <c r="I17" s="14">
        <f t="shared" si="5"/>
        <v>88.686579999999992</v>
      </c>
      <c r="J17" s="103">
        <f t="shared" si="3"/>
        <v>1.1022849520358848E-2</v>
      </c>
      <c r="K17" s="14"/>
      <c r="L17" s="13"/>
      <c r="M17" s="13"/>
      <c r="N17" s="13"/>
      <c r="O17" s="13"/>
      <c r="P17" s="13"/>
      <c r="Q17" s="33">
        <v>7.26</v>
      </c>
      <c r="R17" s="15">
        <f t="shared" si="0"/>
        <v>1.1022849520358848E-2</v>
      </c>
      <c r="S17" s="13">
        <v>0</v>
      </c>
      <c r="T17" s="15">
        <f t="shared" si="4"/>
        <v>9.3842749694939963E-4</v>
      </c>
      <c r="U17" s="13">
        <v>0</v>
      </c>
      <c r="V17" s="16">
        <v>0</v>
      </c>
      <c r="W17" s="17">
        <v>0</v>
      </c>
      <c r="X17" s="18" t="e">
        <f>#REF!+F17+E17+J17+L17+O17+Q17-S17-U17-W17</f>
        <v>#REF!</v>
      </c>
      <c r="Y17" s="14" t="e">
        <f t="shared" si="1"/>
        <v>#REF!</v>
      </c>
      <c r="Z17" s="19" t="s">
        <v>31</v>
      </c>
    </row>
    <row r="18" spans="2:26" ht="22.5" thickBot="1" x14ac:dyDescent="0.3">
      <c r="B18" s="9">
        <v>12</v>
      </c>
      <c r="C18" s="10" t="s">
        <v>42</v>
      </c>
      <c r="D18" s="93">
        <v>27331.29</v>
      </c>
      <c r="E18" s="93">
        <f>'БО и касса'!F18</f>
        <v>2356.25297</v>
      </c>
      <c r="F18" s="101">
        <f>'206 дт'!$F$15</f>
        <v>21.507999999999999</v>
      </c>
      <c r="G18" s="1"/>
      <c r="I18" s="14">
        <f t="shared" si="5"/>
        <v>21.507999999999999</v>
      </c>
      <c r="J18" s="103">
        <f t="shared" si="3"/>
        <v>9.1280521547735163E-3</v>
      </c>
      <c r="K18" s="14"/>
      <c r="L18" s="13"/>
      <c r="M18" s="13"/>
      <c r="N18" s="13"/>
      <c r="O18" s="13"/>
      <c r="P18" s="13"/>
      <c r="Q18" s="33">
        <v>66.472350000000006</v>
      </c>
      <c r="R18" s="15">
        <f t="shared" si="0"/>
        <v>9.1280521547735163E-3</v>
      </c>
      <c r="S18" s="13">
        <v>0</v>
      </c>
      <c r="T18" s="15">
        <f t="shared" si="4"/>
        <v>2.8211041363695344E-2</v>
      </c>
      <c r="U18" s="13">
        <v>10</v>
      </c>
      <c r="V18" s="16">
        <v>0</v>
      </c>
      <c r="W18" s="17">
        <v>0</v>
      </c>
      <c r="X18" s="18" t="e">
        <f>#REF!+F18+E18+J18+L18+O18+Q18-S18-U18-W18</f>
        <v>#REF!</v>
      </c>
      <c r="Y18" s="14" t="e">
        <f t="shared" si="1"/>
        <v>#REF!</v>
      </c>
      <c r="Z18" s="19" t="s">
        <v>31</v>
      </c>
    </row>
    <row r="19" spans="2:26" ht="21.75" thickBot="1" x14ac:dyDescent="0.3">
      <c r="B19" s="9">
        <v>13</v>
      </c>
      <c r="C19" s="10" t="s">
        <v>43</v>
      </c>
      <c r="D19" s="93">
        <v>107977.1</v>
      </c>
      <c r="E19" s="93">
        <f>'БО и касса'!F19</f>
        <v>7741.0623100000003</v>
      </c>
      <c r="F19" s="101">
        <f>'206 дт'!$F$8</f>
        <v>140.22846999999999</v>
      </c>
      <c r="G19" s="55"/>
      <c r="I19" s="14">
        <f t="shared" si="5"/>
        <v>140.22846999999999</v>
      </c>
      <c r="J19" s="103">
        <f t="shared" si="3"/>
        <v>1.8114887128456662E-2</v>
      </c>
      <c r="K19" s="14"/>
      <c r="L19" s="13"/>
      <c r="M19" s="20"/>
      <c r="N19" s="13"/>
      <c r="O19" s="13"/>
      <c r="P19" s="13"/>
      <c r="Q19" s="33"/>
      <c r="R19" s="15">
        <f t="shared" si="0"/>
        <v>1.8114887128456662E-2</v>
      </c>
      <c r="S19" s="13">
        <v>0</v>
      </c>
      <c r="T19" s="15">
        <f t="shared" si="4"/>
        <v>0</v>
      </c>
      <c r="U19" s="13">
        <v>0</v>
      </c>
      <c r="V19" s="16">
        <v>0</v>
      </c>
      <c r="W19" s="17">
        <v>0</v>
      </c>
      <c r="X19" s="18" t="e">
        <f>#REF!+F19+E19+J19+L19+O19+Q19-S19-U19-W19</f>
        <v>#REF!</v>
      </c>
      <c r="Y19" s="14" t="e">
        <f t="shared" si="1"/>
        <v>#REF!</v>
      </c>
      <c r="Z19" s="19" t="s">
        <v>31</v>
      </c>
    </row>
    <row r="20" spans="2:26" ht="21.75" x14ac:dyDescent="0.25">
      <c r="B20" s="9">
        <v>14</v>
      </c>
      <c r="C20" s="24" t="s">
        <v>99</v>
      </c>
      <c r="D20" s="93">
        <v>17682.75</v>
      </c>
      <c r="E20" s="93">
        <f>'БО и касса'!F20</f>
        <v>2477.2946400000001</v>
      </c>
      <c r="F20" s="1"/>
      <c r="G20" s="1"/>
      <c r="I20" s="14">
        <f t="shared" si="5"/>
        <v>0</v>
      </c>
      <c r="J20" s="103">
        <f t="shared" si="3"/>
        <v>0</v>
      </c>
      <c r="K20" s="25"/>
      <c r="L20" s="26"/>
      <c r="M20" s="13"/>
      <c r="N20" s="13"/>
      <c r="O20" s="13"/>
      <c r="P20" s="13"/>
      <c r="Q20" s="33">
        <v>3.2996999999999996</v>
      </c>
      <c r="R20" s="15">
        <f t="shared" si="0"/>
        <v>0</v>
      </c>
      <c r="S20" s="13">
        <v>0</v>
      </c>
      <c r="T20" s="15">
        <f t="shared" si="4"/>
        <v>1.3319772088151774E-3</v>
      </c>
      <c r="U20" s="13">
        <v>0</v>
      </c>
      <c r="V20" s="16">
        <v>0</v>
      </c>
      <c r="W20" s="17">
        <v>0</v>
      </c>
      <c r="X20" s="18" t="e">
        <f>#REF!+F20+E20+J20+L20+O20+Q20-S20-U20-W20</f>
        <v>#REF!</v>
      </c>
      <c r="Y20" s="14" t="e">
        <f t="shared" si="1"/>
        <v>#REF!</v>
      </c>
      <c r="Z20" s="19" t="s">
        <v>29</v>
      </c>
    </row>
    <row r="21" spans="2:26" ht="21.75" x14ac:dyDescent="0.25">
      <c r="B21" s="9">
        <v>15</v>
      </c>
      <c r="C21" s="22" t="s">
        <v>45</v>
      </c>
      <c r="D21" s="93">
        <v>60231.669000000002</v>
      </c>
      <c r="E21" s="93">
        <f>'БО и касса'!F21</f>
        <v>11273.947340000001</v>
      </c>
      <c r="F21" s="101">
        <f>'206 дт'!$F$27</f>
        <v>239.95734000000007</v>
      </c>
      <c r="G21" s="1"/>
      <c r="I21" s="14">
        <f t="shared" si="5"/>
        <v>239.95734000000007</v>
      </c>
      <c r="J21" s="103">
        <f t="shared" si="3"/>
        <v>2.1284234595333851E-2</v>
      </c>
      <c r="K21" s="14"/>
      <c r="L21" s="13"/>
      <c r="M21" s="13"/>
      <c r="N21" s="13"/>
      <c r="O21" s="13"/>
      <c r="P21" s="13"/>
      <c r="Q21" s="33">
        <v>28.72973</v>
      </c>
      <c r="R21" s="15">
        <f t="shared" si="0"/>
        <v>2.1284234595333851E-2</v>
      </c>
      <c r="S21" s="13">
        <v>0</v>
      </c>
      <c r="T21" s="15">
        <f t="shared" si="4"/>
        <v>2.5483292704469914E-3</v>
      </c>
      <c r="U21" s="13">
        <v>0</v>
      </c>
      <c r="V21" s="16">
        <v>0</v>
      </c>
      <c r="W21" s="17">
        <v>0</v>
      </c>
      <c r="X21" s="18" t="e">
        <f>#REF!+F21+E21+J21+L21+O21+Q21-S21-U21-W21</f>
        <v>#REF!</v>
      </c>
      <c r="Y21" s="14" t="e">
        <f t="shared" si="1"/>
        <v>#REF!</v>
      </c>
      <c r="Z21" s="19" t="s">
        <v>31</v>
      </c>
    </row>
    <row r="22" spans="2:26" ht="21.75" x14ac:dyDescent="0.25">
      <c r="B22" s="9">
        <v>16</v>
      </c>
      <c r="C22" s="10" t="s">
        <v>46</v>
      </c>
      <c r="D22" s="93">
        <v>17177.900000000001</v>
      </c>
      <c r="E22" s="93">
        <f>'БО и касса'!F22</f>
        <v>3657.7414899999999</v>
      </c>
      <c r="F22" s="101">
        <f>'206 дт'!$F$28</f>
        <v>128.56496000000001</v>
      </c>
      <c r="G22" s="1"/>
      <c r="I22" s="14">
        <f t="shared" si="5"/>
        <v>128.56496000000001</v>
      </c>
      <c r="J22" s="103">
        <f t="shared" si="3"/>
        <v>3.5148727801428095E-2</v>
      </c>
      <c r="K22" s="14"/>
      <c r="L22" s="13"/>
      <c r="M22" s="13"/>
      <c r="N22" s="13"/>
      <c r="O22" s="13"/>
      <c r="P22" s="13"/>
      <c r="Q22" s="33">
        <v>57.097239999999999</v>
      </c>
      <c r="R22" s="15">
        <f t="shared" si="0"/>
        <v>3.5148727801428095E-2</v>
      </c>
      <c r="S22" s="13">
        <v>0</v>
      </c>
      <c r="T22" s="15">
        <f t="shared" si="4"/>
        <v>1.5609971387015652E-2</v>
      </c>
      <c r="U22" s="13">
        <v>0</v>
      </c>
      <c r="V22" s="16">
        <v>0</v>
      </c>
      <c r="W22" s="17">
        <v>0</v>
      </c>
      <c r="X22" s="18" t="e">
        <f>#REF!+F22+E22+J22+L22+O22+Q22-S22-U22-W22</f>
        <v>#REF!</v>
      </c>
      <c r="Y22" s="14" t="e">
        <f t="shared" si="1"/>
        <v>#REF!</v>
      </c>
      <c r="Z22" s="19" t="s">
        <v>29</v>
      </c>
    </row>
    <row r="23" spans="2:26" ht="22.5" thickBot="1" x14ac:dyDescent="0.3">
      <c r="B23" s="9">
        <v>17</v>
      </c>
      <c r="C23" s="10" t="s">
        <v>47</v>
      </c>
      <c r="D23" s="93">
        <v>26381.112000000001</v>
      </c>
      <c r="E23" s="93">
        <f>'БО и касса'!F23</f>
        <v>1760.7402999999999</v>
      </c>
      <c r="F23" s="101">
        <f>'206 дт'!$F$29</f>
        <v>73.138310000000004</v>
      </c>
      <c r="G23" s="1"/>
      <c r="I23" s="14">
        <f t="shared" si="5"/>
        <v>73.138310000000004</v>
      </c>
      <c r="J23" s="103">
        <f t="shared" si="3"/>
        <v>4.1538385870988473E-2</v>
      </c>
      <c r="K23" s="14"/>
      <c r="L23" s="13"/>
      <c r="M23" s="13"/>
      <c r="N23" s="13"/>
      <c r="O23" s="13"/>
      <c r="P23" s="13"/>
      <c r="Q23" s="33"/>
      <c r="R23" s="15">
        <f t="shared" si="0"/>
        <v>4.1538385870988473E-2</v>
      </c>
      <c r="S23" s="13">
        <v>0</v>
      </c>
      <c r="T23" s="15">
        <f t="shared" si="4"/>
        <v>0</v>
      </c>
      <c r="U23" s="13">
        <v>0</v>
      </c>
      <c r="V23" s="16">
        <v>0</v>
      </c>
      <c r="W23" s="17">
        <v>0</v>
      </c>
      <c r="X23" s="18" t="e">
        <f>#REF!+F23+E23+J23+L23+O23+Q23-S23-U23-W23</f>
        <v>#REF!</v>
      </c>
      <c r="Y23" s="14" t="e">
        <f t="shared" si="1"/>
        <v>#REF!</v>
      </c>
      <c r="Z23" s="19" t="s">
        <v>29</v>
      </c>
    </row>
    <row r="24" spans="2:26" ht="22.5" thickBot="1" x14ac:dyDescent="0.3">
      <c r="B24" s="9">
        <v>18</v>
      </c>
      <c r="C24" s="10" t="s">
        <v>48</v>
      </c>
      <c r="D24" s="93">
        <v>20392.04248</v>
      </c>
      <c r="E24" s="93">
        <f>'БО и касса'!F24</f>
        <v>4638.7751500000004</v>
      </c>
      <c r="F24" s="101">
        <f>'206 дт'!$F$9</f>
        <v>54.404919999999997</v>
      </c>
      <c r="G24" s="55"/>
      <c r="I24" s="14">
        <f t="shared" si="5"/>
        <v>54.404919999999997</v>
      </c>
      <c r="J24" s="103">
        <f t="shared" si="3"/>
        <v>1.172829426750723E-2</v>
      </c>
      <c r="K24" s="14"/>
      <c r="L24" s="13"/>
      <c r="M24" s="13"/>
      <c r="N24" s="13"/>
      <c r="O24" s="13"/>
      <c r="P24" s="13"/>
      <c r="Q24" s="33"/>
      <c r="R24" s="15">
        <v>1.9E-2</v>
      </c>
      <c r="S24" s="13">
        <v>0</v>
      </c>
      <c r="T24" s="15">
        <f t="shared" si="4"/>
        <v>0</v>
      </c>
      <c r="U24" s="13">
        <v>0</v>
      </c>
      <c r="V24" s="16">
        <v>0</v>
      </c>
      <c r="W24" s="17">
        <v>0</v>
      </c>
      <c r="X24" s="18" t="e">
        <f>#REF!+F24+E24+J24+L24+O24+Q24-S24-U24-W24</f>
        <v>#REF!</v>
      </c>
      <c r="Y24" s="14" t="e">
        <f t="shared" si="1"/>
        <v>#REF!</v>
      </c>
      <c r="Z24" s="19" t="s">
        <v>31</v>
      </c>
    </row>
    <row r="25" spans="2:26" ht="21.75" x14ac:dyDescent="0.25">
      <c r="B25" s="9">
        <v>19</v>
      </c>
      <c r="C25" s="10" t="s">
        <v>49</v>
      </c>
      <c r="D25" s="93">
        <v>19025.8</v>
      </c>
      <c r="E25" s="93">
        <f>'БО и касса'!F25</f>
        <v>3112.6323400000001</v>
      </c>
      <c r="F25" s="101">
        <f>'206 дт'!$F$30</f>
        <v>74.929249999999996</v>
      </c>
      <c r="G25" s="1">
        <v>32.18</v>
      </c>
      <c r="I25" s="14">
        <f t="shared" si="5"/>
        <v>107.10925</v>
      </c>
      <c r="J25" s="103">
        <f t="shared" si="3"/>
        <v>2.4072631077270115E-2</v>
      </c>
      <c r="K25" s="14"/>
      <c r="L25" s="13"/>
      <c r="M25" s="13"/>
      <c r="N25" s="13"/>
      <c r="O25" s="13"/>
      <c r="P25" s="13"/>
      <c r="Q25" s="33"/>
      <c r="R25" s="15">
        <f t="shared" si="0"/>
        <v>2.4072631077270115E-2</v>
      </c>
      <c r="S25" s="13">
        <v>0</v>
      </c>
      <c r="T25" s="15">
        <f t="shared" si="4"/>
        <v>0</v>
      </c>
      <c r="U25" s="13">
        <v>0</v>
      </c>
      <c r="V25" s="16">
        <v>0</v>
      </c>
      <c r="W25" s="17">
        <v>0</v>
      </c>
      <c r="X25" s="18" t="e">
        <f>#REF!+F25+E25+J25+L25+O25+Q25-S25-U25-W25</f>
        <v>#REF!</v>
      </c>
      <c r="Y25" s="14" t="e">
        <f t="shared" si="1"/>
        <v>#REF!</v>
      </c>
      <c r="Z25" s="19" t="s">
        <v>31</v>
      </c>
    </row>
    <row r="26" spans="2:26" ht="22.5" thickBot="1" x14ac:dyDescent="0.3">
      <c r="B26" s="9">
        <v>20</v>
      </c>
      <c r="C26" s="10" t="s">
        <v>50</v>
      </c>
      <c r="D26" s="93">
        <v>21096.1</v>
      </c>
      <c r="E26" s="93">
        <f>'БО и касса'!F26</f>
        <v>2576.3616900000002</v>
      </c>
      <c r="F26" s="2">
        <f>'206 дт'!$F$31</f>
        <v>33.428919999999998</v>
      </c>
      <c r="G26" s="42"/>
      <c r="I26" s="14">
        <f t="shared" si="5"/>
        <v>33.428919999999998</v>
      </c>
      <c r="J26" s="103">
        <f t="shared" si="3"/>
        <v>1.2975243394494037E-2</v>
      </c>
      <c r="K26" s="14"/>
      <c r="L26" s="13"/>
      <c r="M26" s="13"/>
      <c r="N26" s="13"/>
      <c r="O26" s="13"/>
      <c r="P26" s="13"/>
      <c r="Q26" s="33"/>
      <c r="R26" s="15">
        <f t="shared" si="0"/>
        <v>1.2975243394494037E-2</v>
      </c>
      <c r="S26" s="13">
        <v>0</v>
      </c>
      <c r="T26" s="15">
        <f t="shared" si="4"/>
        <v>0</v>
      </c>
      <c r="U26" s="13">
        <v>0</v>
      </c>
      <c r="V26" s="16">
        <v>0</v>
      </c>
      <c r="W26" s="17">
        <v>0</v>
      </c>
      <c r="X26" s="18" t="e">
        <f>#REF!+F26+E26+J26+L26+O26+Q26-S26-U26-W26</f>
        <v>#REF!</v>
      </c>
      <c r="Y26" s="14" t="e">
        <f t="shared" si="1"/>
        <v>#REF!</v>
      </c>
      <c r="Z26" s="19" t="s">
        <v>29</v>
      </c>
    </row>
    <row r="27" spans="2:26" ht="22.5" thickBot="1" x14ac:dyDescent="0.3">
      <c r="B27" s="9">
        <v>21</v>
      </c>
      <c r="C27" s="10" t="s">
        <v>51</v>
      </c>
      <c r="D27" s="93">
        <v>43470.921759999997</v>
      </c>
      <c r="E27" s="93">
        <f>'БО и касса'!F27</f>
        <v>4307.58277</v>
      </c>
      <c r="F27" s="55">
        <f>'206 дт'!$F$32</f>
        <v>14.26243</v>
      </c>
      <c r="G27" s="1"/>
      <c r="I27" s="14">
        <f t="shared" si="5"/>
        <v>14.26243</v>
      </c>
      <c r="J27" s="103">
        <f t="shared" si="3"/>
        <v>3.3110054435471709E-3</v>
      </c>
      <c r="K27" s="14"/>
      <c r="L27" s="13"/>
      <c r="M27" s="13"/>
      <c r="N27" s="13"/>
      <c r="O27" s="13"/>
      <c r="P27" s="13"/>
      <c r="Q27" s="33"/>
      <c r="R27" s="15">
        <f t="shared" si="0"/>
        <v>3.3110054435471709E-3</v>
      </c>
      <c r="S27" s="13">
        <v>0</v>
      </c>
      <c r="T27" s="15">
        <f t="shared" si="4"/>
        <v>0</v>
      </c>
      <c r="U27" s="13">
        <v>0</v>
      </c>
      <c r="V27" s="16">
        <v>0</v>
      </c>
      <c r="W27" s="17">
        <v>0</v>
      </c>
      <c r="X27" s="18" t="e">
        <f>#REF!+F27+E27+J27+L27+O27+Q27-S27-U27-W27</f>
        <v>#REF!</v>
      </c>
      <c r="Y27" s="14" t="e">
        <f t="shared" si="1"/>
        <v>#REF!</v>
      </c>
      <c r="Z27" s="19" t="s">
        <v>52</v>
      </c>
    </row>
    <row r="28" spans="2:26" ht="21.75" x14ac:dyDescent="0.25">
      <c r="B28" s="9">
        <v>22</v>
      </c>
      <c r="C28" s="10" t="s">
        <v>53</v>
      </c>
      <c r="D28" s="93">
        <v>51069.031519999997</v>
      </c>
      <c r="E28" s="93">
        <f>'БО и касса'!F28</f>
        <v>2994.2583800000002</v>
      </c>
      <c r="F28" s="101">
        <f>'206 дт'!$F$33</f>
        <v>43.240900000000003</v>
      </c>
      <c r="G28" s="1"/>
      <c r="I28" s="14">
        <f t="shared" si="5"/>
        <v>43.240900000000003</v>
      </c>
      <c r="J28" s="103">
        <f t="shared" si="3"/>
        <v>1.4441272098902834E-2</v>
      </c>
      <c r="K28" s="14"/>
      <c r="L28" s="13"/>
      <c r="M28" s="13"/>
      <c r="N28" s="13"/>
      <c r="O28" s="13"/>
      <c r="P28" s="13"/>
      <c r="Q28" s="33"/>
      <c r="R28" s="15">
        <f t="shared" si="0"/>
        <v>1.4441272098902834E-2</v>
      </c>
      <c r="S28" s="13">
        <v>0</v>
      </c>
      <c r="T28" s="15">
        <f t="shared" si="4"/>
        <v>0</v>
      </c>
      <c r="U28" s="13">
        <v>0</v>
      </c>
      <c r="V28" s="16">
        <v>0</v>
      </c>
      <c r="W28" s="17">
        <v>0</v>
      </c>
      <c r="X28" s="18" t="e">
        <f>#REF!+F28+E28+J28+L28+O28+Q28-S28-U28-W28</f>
        <v>#REF!</v>
      </c>
      <c r="Y28" s="14" t="e">
        <f t="shared" si="1"/>
        <v>#REF!</v>
      </c>
      <c r="Z28" s="19" t="s">
        <v>31</v>
      </c>
    </row>
    <row r="29" spans="2:26" ht="21.75" x14ac:dyDescent="0.25">
      <c r="B29" s="9">
        <v>23</v>
      </c>
      <c r="C29" s="10" t="s">
        <v>54</v>
      </c>
      <c r="D29" s="93">
        <v>40614</v>
      </c>
      <c r="E29" s="93">
        <f>'БО и касса'!F29</f>
        <v>2616.1923400000001</v>
      </c>
      <c r="F29" s="101">
        <f>'206 дт'!$F$34</f>
        <v>13.494999999999999</v>
      </c>
      <c r="G29" s="1"/>
      <c r="I29" s="14">
        <f t="shared" si="5"/>
        <v>13.494999999999999</v>
      </c>
      <c r="J29" s="103">
        <f t="shared" si="3"/>
        <v>5.1582598854333465E-3</v>
      </c>
      <c r="K29" s="14"/>
      <c r="L29" s="13"/>
      <c r="M29" s="13"/>
      <c r="N29" s="13"/>
      <c r="O29" s="13"/>
      <c r="P29" s="13"/>
      <c r="Q29" s="33"/>
      <c r="R29" s="15">
        <f t="shared" si="0"/>
        <v>5.1582598854333465E-3</v>
      </c>
      <c r="S29" s="13">
        <v>0</v>
      </c>
      <c r="T29" s="15">
        <f t="shared" si="4"/>
        <v>0</v>
      </c>
      <c r="U29" s="13">
        <v>0</v>
      </c>
      <c r="V29" s="16">
        <v>0</v>
      </c>
      <c r="W29" s="17">
        <v>0</v>
      </c>
      <c r="X29" s="18" t="e">
        <f>#REF!+F29+E29+J29+L29+O29+Q29-S29-U29-W29</f>
        <v>#REF!</v>
      </c>
      <c r="Y29" s="14" t="e">
        <f t="shared" si="1"/>
        <v>#REF!</v>
      </c>
      <c r="Z29" s="19" t="s">
        <v>29</v>
      </c>
    </row>
    <row r="30" spans="2:26" ht="21.75" x14ac:dyDescent="0.25">
      <c r="B30" s="9">
        <v>24</v>
      </c>
      <c r="C30" s="10" t="s">
        <v>55</v>
      </c>
      <c r="D30" s="93">
        <v>34401.175600000002</v>
      </c>
      <c r="E30" s="93">
        <f>'БО и касса'!F30</f>
        <v>4716.8627900000001</v>
      </c>
      <c r="F30" s="101">
        <f>'206 дт'!$F$14</f>
        <v>58.730199999999996</v>
      </c>
      <c r="G30" s="1"/>
      <c r="I30" s="14">
        <f t="shared" si="5"/>
        <v>58.730199999999996</v>
      </c>
      <c r="J30" s="103">
        <f t="shared" si="3"/>
        <v>1.2451114780042181E-2</v>
      </c>
      <c r="K30" s="14"/>
      <c r="L30" s="13"/>
      <c r="M30" s="13"/>
      <c r="N30" s="13"/>
      <c r="O30" s="13"/>
      <c r="P30" s="13"/>
      <c r="Q30" s="33">
        <v>53.119679999999995</v>
      </c>
      <c r="R30" s="15">
        <f t="shared" si="0"/>
        <v>1.2451114780042181E-2</v>
      </c>
      <c r="S30" s="13">
        <v>0</v>
      </c>
      <c r="T30" s="15">
        <f t="shared" si="4"/>
        <v>1.1261654698249128E-2</v>
      </c>
      <c r="U30" s="13">
        <v>0</v>
      </c>
      <c r="V30" s="16">
        <v>0</v>
      </c>
      <c r="W30" s="17">
        <v>0</v>
      </c>
      <c r="X30" s="18" t="e">
        <f>#REF!+F30+E30+J30+L30+O30+Q30-S30-U30-W30</f>
        <v>#REF!</v>
      </c>
      <c r="Y30" s="14" t="e">
        <f t="shared" si="1"/>
        <v>#REF!</v>
      </c>
      <c r="Z30" s="19" t="s">
        <v>29</v>
      </c>
    </row>
    <row r="31" spans="2:26" ht="32.25" x14ac:dyDescent="0.25">
      <c r="B31" s="9">
        <v>25</v>
      </c>
      <c r="C31" s="10" t="s">
        <v>56</v>
      </c>
      <c r="D31" s="93">
        <v>19125.099999999999</v>
      </c>
      <c r="E31" s="93">
        <f>'БО и касса'!F31</f>
        <v>1899.3506199999999</v>
      </c>
      <c r="F31" s="101">
        <f>'206 дт'!$F$35</f>
        <v>11.807399999999999</v>
      </c>
      <c r="G31" s="1"/>
      <c r="I31" s="14">
        <f t="shared" si="5"/>
        <v>11.807399999999999</v>
      </c>
      <c r="J31" s="103">
        <f t="shared" si="3"/>
        <v>6.2165457370898687E-3</v>
      </c>
      <c r="K31" s="14"/>
      <c r="L31" s="13"/>
      <c r="M31" s="13"/>
      <c r="N31" s="13"/>
      <c r="O31" s="13"/>
      <c r="P31" s="13"/>
      <c r="Q31" s="33"/>
      <c r="R31" s="15">
        <f t="shared" si="0"/>
        <v>6.2165457370898687E-3</v>
      </c>
      <c r="S31" s="13">
        <v>20</v>
      </c>
      <c r="T31" s="15">
        <f t="shared" si="4"/>
        <v>0</v>
      </c>
      <c r="U31" s="13">
        <v>0</v>
      </c>
      <c r="V31" s="16">
        <v>0</v>
      </c>
      <c r="W31" s="17">
        <v>0</v>
      </c>
      <c r="X31" s="18" t="e">
        <f>#REF!+F31+E31+J31+L31+O31+Q31-S31-U31-W31</f>
        <v>#REF!</v>
      </c>
      <c r="Y31" s="14" t="e">
        <f t="shared" si="1"/>
        <v>#REF!</v>
      </c>
      <c r="Z31" s="19" t="s">
        <v>31</v>
      </c>
    </row>
    <row r="32" spans="2:26" ht="21.75" x14ac:dyDescent="0.25">
      <c r="B32" s="9">
        <v>26</v>
      </c>
      <c r="C32" s="10" t="s">
        <v>57</v>
      </c>
      <c r="D32" s="93">
        <v>23746.51395</v>
      </c>
      <c r="E32" s="93">
        <f>'БО и касса'!F32</f>
        <v>3666.2165300000001</v>
      </c>
      <c r="F32" s="101">
        <f>'206 дт'!$F$36</f>
        <v>15.8058</v>
      </c>
      <c r="G32" s="1"/>
      <c r="I32" s="14">
        <f t="shared" si="5"/>
        <v>15.8058</v>
      </c>
      <c r="J32" s="103">
        <f t="shared" si="3"/>
        <v>4.3112019900253956E-3</v>
      </c>
      <c r="K32" s="14"/>
      <c r="L32" s="13"/>
      <c r="M32" s="13"/>
      <c r="N32" s="13"/>
      <c r="O32" s="13"/>
      <c r="P32" s="13"/>
      <c r="Q32" s="33">
        <v>16.53</v>
      </c>
      <c r="R32" s="15">
        <f t="shared" si="0"/>
        <v>4.3112019900253956E-3</v>
      </c>
      <c r="S32" s="13">
        <v>0</v>
      </c>
      <c r="T32" s="15">
        <f t="shared" si="4"/>
        <v>4.5087353310253068E-3</v>
      </c>
      <c r="U32" s="13">
        <v>10</v>
      </c>
      <c r="V32" s="16">
        <v>0</v>
      </c>
      <c r="W32" s="17">
        <v>0</v>
      </c>
      <c r="X32" s="18" t="e">
        <f>#REF!+F32+E32+J32+L32+O32+Q32-S32-U32-W32</f>
        <v>#REF!</v>
      </c>
      <c r="Y32" s="14" t="e">
        <f t="shared" si="1"/>
        <v>#REF!</v>
      </c>
      <c r="Z32" s="19" t="s">
        <v>31</v>
      </c>
    </row>
    <row r="33" spans="2:26" ht="21.75" x14ac:dyDescent="0.25">
      <c r="B33" s="9">
        <v>27</v>
      </c>
      <c r="C33" s="10" t="s">
        <v>58</v>
      </c>
      <c r="D33" s="93">
        <v>54398.922700000003</v>
      </c>
      <c r="E33" s="93">
        <f>'БО и касса'!F33</f>
        <v>8107.28881</v>
      </c>
      <c r="F33" s="101">
        <f>'206 дт'!$F$37</f>
        <v>135.75773000000001</v>
      </c>
      <c r="G33" s="1"/>
      <c r="I33" s="14">
        <f t="shared" si="5"/>
        <v>135.75773000000001</v>
      </c>
      <c r="J33" s="103">
        <f t="shared" si="3"/>
        <v>1.6745145409467657E-2</v>
      </c>
      <c r="K33" s="14"/>
      <c r="L33" s="13"/>
      <c r="M33" s="13"/>
      <c r="N33" s="13"/>
      <c r="O33" s="13"/>
      <c r="P33" s="13"/>
      <c r="Q33" s="33"/>
      <c r="R33" s="15">
        <f t="shared" si="0"/>
        <v>1.6745145409467657E-2</v>
      </c>
      <c r="S33" s="13">
        <v>0</v>
      </c>
      <c r="T33" s="15">
        <f t="shared" si="4"/>
        <v>0</v>
      </c>
      <c r="U33" s="13">
        <v>0</v>
      </c>
      <c r="V33" s="16">
        <v>0</v>
      </c>
      <c r="W33" s="17">
        <v>0</v>
      </c>
      <c r="X33" s="18" t="e">
        <f>#REF!+F33+E33+J33+L33+O33+Q33-S33-U33-W33</f>
        <v>#REF!</v>
      </c>
      <c r="Y33" s="14" t="e">
        <f t="shared" si="1"/>
        <v>#REF!</v>
      </c>
      <c r="Z33" s="19" t="s">
        <v>31</v>
      </c>
    </row>
    <row r="34" spans="2:26" ht="21.75" x14ac:dyDescent="0.25">
      <c r="B34" s="9">
        <v>28</v>
      </c>
      <c r="C34" s="27" t="s">
        <v>100</v>
      </c>
      <c r="D34" s="93">
        <v>121251.696</v>
      </c>
      <c r="E34" s="93">
        <f>'БО и касса'!F34</f>
        <v>5927.1202599999997</v>
      </c>
      <c r="F34" s="101">
        <f>'206 дт'!$F$38</f>
        <v>34.799999999999997</v>
      </c>
      <c r="G34" s="1"/>
      <c r="I34" s="14">
        <f t="shared" si="5"/>
        <v>34.799999999999997</v>
      </c>
      <c r="J34" s="103">
        <f t="shared" si="3"/>
        <v>5.8713166720865554E-3</v>
      </c>
      <c r="K34" s="25"/>
      <c r="L34" s="26"/>
      <c r="M34" s="13"/>
      <c r="N34" s="13"/>
      <c r="O34" s="13"/>
      <c r="P34" s="13"/>
      <c r="Q34" s="33"/>
      <c r="R34" s="15">
        <f t="shared" si="0"/>
        <v>5.8713166720865554E-3</v>
      </c>
      <c r="S34" s="13">
        <v>0</v>
      </c>
      <c r="T34" s="15">
        <f t="shared" si="4"/>
        <v>0</v>
      </c>
      <c r="U34" s="13">
        <v>0</v>
      </c>
      <c r="V34" s="16">
        <v>0</v>
      </c>
      <c r="W34" s="17">
        <v>0</v>
      </c>
      <c r="X34" s="18" t="e">
        <f>#REF!+F34+E34+J34+L34+O34+Q34-S34-U34-W34</f>
        <v>#REF!</v>
      </c>
      <c r="Y34" s="14" t="e">
        <f t="shared" si="1"/>
        <v>#REF!</v>
      </c>
      <c r="Z34" s="19" t="s">
        <v>29</v>
      </c>
    </row>
    <row r="35" spans="2:26" ht="21.75" x14ac:dyDescent="0.25">
      <c r="B35" s="9">
        <v>29</v>
      </c>
      <c r="C35" s="10" t="s">
        <v>60</v>
      </c>
      <c r="D35" s="93">
        <v>55987.320720000003</v>
      </c>
      <c r="E35" s="93">
        <f>'БО и касса'!F35</f>
        <v>4713.5870000000004</v>
      </c>
      <c r="F35" s="101">
        <f>'206 дт'!$F$39</f>
        <v>18.580200000000001</v>
      </c>
      <c r="G35" s="1"/>
      <c r="I35" s="14">
        <f t="shared" si="5"/>
        <v>18.580200000000001</v>
      </c>
      <c r="J35" s="103">
        <f t="shared" si="3"/>
        <v>3.9418387737406779E-3</v>
      </c>
      <c r="K35" s="14"/>
      <c r="L35" s="13"/>
      <c r="M35" s="13"/>
      <c r="N35" s="13"/>
      <c r="O35" s="13"/>
      <c r="P35" s="13"/>
      <c r="Q35" s="33"/>
      <c r="R35" s="15">
        <f t="shared" si="0"/>
        <v>3.9418387737406779E-3</v>
      </c>
      <c r="S35" s="13">
        <v>0</v>
      </c>
      <c r="T35" s="15">
        <f t="shared" si="4"/>
        <v>0</v>
      </c>
      <c r="U35" s="13">
        <v>0</v>
      </c>
      <c r="V35" s="16">
        <v>0</v>
      </c>
      <c r="W35" s="17">
        <v>0</v>
      </c>
      <c r="X35" s="18" t="e">
        <f>#REF!+F35+E35+J35+L35+O35+Q35-S35-U35-W35</f>
        <v>#REF!</v>
      </c>
      <c r="Y35" s="14" t="e">
        <f t="shared" si="1"/>
        <v>#REF!</v>
      </c>
      <c r="Z35" s="19" t="s">
        <v>29</v>
      </c>
    </row>
    <row r="36" spans="2:26" ht="22.5" thickBot="1" x14ac:dyDescent="0.3">
      <c r="B36" s="9">
        <v>30</v>
      </c>
      <c r="C36" s="10" t="s">
        <v>61</v>
      </c>
      <c r="D36" s="93">
        <v>28844.82</v>
      </c>
      <c r="E36" s="93">
        <f>'БО и касса'!F36</f>
        <v>5009.9215700000004</v>
      </c>
      <c r="F36" s="101">
        <f>'206 дт'!$F$40</f>
        <v>2.9335800000000001</v>
      </c>
      <c r="G36" s="1"/>
      <c r="I36" s="14">
        <f t="shared" si="5"/>
        <v>2.9335800000000001</v>
      </c>
      <c r="J36" s="103">
        <f t="shared" si="3"/>
        <v>5.8555407684755432E-4</v>
      </c>
      <c r="K36" s="14"/>
      <c r="L36" s="13"/>
      <c r="M36" s="13"/>
      <c r="N36" s="13"/>
      <c r="O36" s="13"/>
      <c r="P36" s="13"/>
      <c r="Q36" s="33">
        <v>23.044830000000015</v>
      </c>
      <c r="R36" s="15">
        <f t="shared" si="0"/>
        <v>5.8555407684755432E-4</v>
      </c>
      <c r="S36" s="13">
        <v>0</v>
      </c>
      <c r="T36" s="15">
        <f t="shared" si="4"/>
        <v>4.599838476114111E-3</v>
      </c>
      <c r="U36" s="13">
        <v>0</v>
      </c>
      <c r="V36" s="16">
        <v>0</v>
      </c>
      <c r="W36" s="17">
        <v>0</v>
      </c>
      <c r="X36" s="18" t="e">
        <f>#REF!+F36+E36+J36+L36+O36+Q36-S36-U36-W36</f>
        <v>#REF!</v>
      </c>
      <c r="Y36" s="14" t="e">
        <f t="shared" si="1"/>
        <v>#REF!</v>
      </c>
      <c r="Z36" s="19" t="s">
        <v>29</v>
      </c>
    </row>
    <row r="37" spans="2:26" ht="22.5" thickBot="1" x14ac:dyDescent="0.3">
      <c r="B37" s="9">
        <v>31</v>
      </c>
      <c r="C37" s="10" t="s">
        <v>62</v>
      </c>
      <c r="D37" s="93">
        <v>25624.62</v>
      </c>
      <c r="E37" s="93">
        <f>'БО и касса'!F37</f>
        <v>4229.8366400000004</v>
      </c>
      <c r="F37" s="1"/>
      <c r="G37" s="55"/>
      <c r="I37" s="14">
        <f t="shared" si="5"/>
        <v>0</v>
      </c>
      <c r="J37" s="103">
        <f t="shared" si="3"/>
        <v>0</v>
      </c>
      <c r="K37" s="14"/>
      <c r="L37" s="13"/>
      <c r="M37" s="13"/>
      <c r="N37" s="13"/>
      <c r="O37" s="13"/>
      <c r="P37" s="13"/>
      <c r="Q37" s="33">
        <v>1.8</v>
      </c>
      <c r="R37" s="15">
        <f t="shared" si="0"/>
        <v>0</v>
      </c>
      <c r="S37" s="13">
        <v>0</v>
      </c>
      <c r="T37" s="15">
        <f t="shared" si="4"/>
        <v>4.2554834930930092E-4</v>
      </c>
      <c r="U37" s="13">
        <v>0</v>
      </c>
      <c r="V37" s="16">
        <v>1</v>
      </c>
      <c r="W37" s="17">
        <v>10</v>
      </c>
      <c r="X37" s="18" t="e">
        <f>#REF!+F37+E37+J37+L37+O37+Q37-S37-U37-W37</f>
        <v>#REF!</v>
      </c>
      <c r="Y37" s="14" t="e">
        <f t="shared" si="1"/>
        <v>#REF!</v>
      </c>
      <c r="Z37" s="19" t="s">
        <v>31</v>
      </c>
    </row>
    <row r="38" spans="2:26" ht="21.75" x14ac:dyDescent="0.25">
      <c r="B38" s="9">
        <v>32</v>
      </c>
      <c r="C38" s="10" t="s">
        <v>63</v>
      </c>
      <c r="D38" s="93">
        <v>22406.7</v>
      </c>
      <c r="E38" s="93">
        <f>'БО и касса'!F38</f>
        <v>14424.78801</v>
      </c>
      <c r="F38" s="101">
        <f>'206 дт'!$F$42</f>
        <v>513.65266000000008</v>
      </c>
      <c r="G38" s="1"/>
      <c r="I38" s="14">
        <f t="shared" si="5"/>
        <v>513.65266000000008</v>
      </c>
      <c r="J38" s="103">
        <f t="shared" si="3"/>
        <v>3.5609026603642964E-2</v>
      </c>
      <c r="K38" s="25"/>
      <c r="L38" s="13"/>
      <c r="M38" s="13"/>
      <c r="N38" s="13"/>
      <c r="O38" s="13"/>
      <c r="P38" s="13"/>
      <c r="Q38" s="33">
        <v>154.99269999999967</v>
      </c>
      <c r="R38" s="15">
        <f t="shared" si="0"/>
        <v>3.5609026603642964E-2</v>
      </c>
      <c r="S38" s="13">
        <v>0</v>
      </c>
      <c r="T38" s="15">
        <f t="shared" si="4"/>
        <v>1.0744885809937091E-2</v>
      </c>
      <c r="U38" s="13">
        <v>0</v>
      </c>
      <c r="V38" s="16">
        <v>0</v>
      </c>
      <c r="W38" s="17">
        <v>0</v>
      </c>
      <c r="X38" s="18" t="e">
        <f>#REF!+F38+E38+J38+L38+O38+Q38-S38-U38-W38</f>
        <v>#REF!</v>
      </c>
      <c r="Y38" s="14" t="e">
        <f t="shared" si="1"/>
        <v>#REF!</v>
      </c>
      <c r="Z38" s="19" t="s">
        <v>52</v>
      </c>
    </row>
    <row r="39" spans="2:26" ht="21.75" x14ac:dyDescent="0.25">
      <c r="B39" s="9">
        <v>33</v>
      </c>
      <c r="C39" s="30" t="s">
        <v>106</v>
      </c>
      <c r="D39" s="93">
        <v>30697.469280000001</v>
      </c>
      <c r="E39" s="93">
        <f>'БО и касса'!F39</f>
        <v>4288.6914299999999</v>
      </c>
      <c r="F39" s="102">
        <f>'206 дт'!$F$43</f>
        <v>24.774000000000001</v>
      </c>
      <c r="G39" s="26"/>
      <c r="I39" s="14">
        <f t="shared" si="5"/>
        <v>24.774000000000001</v>
      </c>
      <c r="J39" s="103">
        <f t="shared" si="3"/>
        <v>5.7765871955026624E-3</v>
      </c>
      <c r="K39" s="25"/>
      <c r="L39" s="26"/>
      <c r="M39" s="26"/>
      <c r="N39" s="26"/>
      <c r="O39" s="26"/>
      <c r="P39" s="26"/>
      <c r="Q39" s="33"/>
      <c r="R39" s="31">
        <f t="shared" ref="R39:R70" si="6">J39</f>
        <v>5.7765871955026624E-3</v>
      </c>
      <c r="S39" s="26"/>
      <c r="T39" s="15">
        <f t="shared" si="4"/>
        <v>0</v>
      </c>
      <c r="U39" s="26">
        <v>0</v>
      </c>
      <c r="V39" s="16">
        <v>0</v>
      </c>
      <c r="W39" s="17">
        <v>0</v>
      </c>
      <c r="X39" s="18" t="e">
        <f>#REF!+F39+E39+J39+L39+O39+Q39-S39-U39-W39</f>
        <v>#REF!</v>
      </c>
      <c r="Y39" s="14" t="e">
        <f t="shared" si="1"/>
        <v>#REF!</v>
      </c>
      <c r="Z39" s="19" t="s">
        <v>31</v>
      </c>
    </row>
    <row r="40" spans="2:26" ht="21.75" x14ac:dyDescent="0.25">
      <c r="B40" s="9">
        <v>34</v>
      </c>
      <c r="C40" s="10" t="s">
        <v>65</v>
      </c>
      <c r="D40" s="93">
        <v>34832.896500000003</v>
      </c>
      <c r="E40" s="93">
        <f>'БО и касса'!F40</f>
        <v>2987.5634500000001</v>
      </c>
      <c r="F40" s="101">
        <f>'206 дт'!$F$44</f>
        <v>88.833149999999989</v>
      </c>
      <c r="G40" s="1">
        <v>29.06</v>
      </c>
      <c r="I40" s="14">
        <f t="shared" si="5"/>
        <v>117.89314999999999</v>
      </c>
      <c r="J40" s="103">
        <f t="shared" si="3"/>
        <v>2.9734314094651274E-2</v>
      </c>
      <c r="K40" s="14"/>
      <c r="L40" s="13"/>
      <c r="M40" s="20"/>
      <c r="N40" s="13"/>
      <c r="O40" s="13"/>
      <c r="P40" s="13"/>
      <c r="Q40" s="33"/>
      <c r="R40" s="15">
        <f t="shared" si="6"/>
        <v>2.9734314094651274E-2</v>
      </c>
      <c r="S40" s="13">
        <v>0</v>
      </c>
      <c r="T40" s="15">
        <f t="shared" si="4"/>
        <v>0</v>
      </c>
      <c r="U40" s="13">
        <v>0</v>
      </c>
      <c r="V40" s="16">
        <v>0</v>
      </c>
      <c r="W40" s="17">
        <v>0</v>
      </c>
      <c r="X40" s="18" t="e">
        <f>#REF!+F40+E40+J40+L40+O40+Q40-S40-U40-W40</f>
        <v>#REF!</v>
      </c>
      <c r="Y40" s="14" t="e">
        <f t="shared" si="1"/>
        <v>#REF!</v>
      </c>
      <c r="Z40" s="19" t="s">
        <v>31</v>
      </c>
    </row>
    <row r="41" spans="2:26" ht="21.75" x14ac:dyDescent="0.25">
      <c r="B41" s="9">
        <v>35</v>
      </c>
      <c r="C41" s="10" t="s">
        <v>66</v>
      </c>
      <c r="D41" s="93">
        <v>22669.5</v>
      </c>
      <c r="E41" s="93">
        <f>'БО и касса'!F41</f>
        <v>4928.3360000000002</v>
      </c>
      <c r="F41" s="101">
        <f>'206 дт'!$F$11</f>
        <v>35.078060000000001</v>
      </c>
      <c r="G41" s="1"/>
      <c r="I41" s="14">
        <f t="shared" si="5"/>
        <v>35.078060000000001</v>
      </c>
      <c r="J41" s="103">
        <f t="shared" si="3"/>
        <v>7.1176275318890593E-3</v>
      </c>
      <c r="K41" s="14"/>
      <c r="L41" s="13"/>
      <c r="M41" s="13"/>
      <c r="N41" s="13"/>
      <c r="O41" s="13"/>
      <c r="P41" s="13"/>
      <c r="Q41" s="33"/>
      <c r="R41" s="15">
        <f t="shared" si="6"/>
        <v>7.1176275318890593E-3</v>
      </c>
      <c r="S41" s="13">
        <v>0</v>
      </c>
      <c r="T41" s="15">
        <f t="shared" si="4"/>
        <v>0</v>
      </c>
      <c r="U41" s="13">
        <v>0</v>
      </c>
      <c r="V41" s="16">
        <v>0</v>
      </c>
      <c r="W41" s="17">
        <v>0</v>
      </c>
      <c r="X41" s="18" t="e">
        <f>#REF!+F41+E41+J41+L41+O41+Q41-S41-U41-W41</f>
        <v>#REF!</v>
      </c>
      <c r="Y41" s="14" t="e">
        <f t="shared" si="1"/>
        <v>#REF!</v>
      </c>
      <c r="Z41" s="19" t="s">
        <v>29</v>
      </c>
    </row>
    <row r="42" spans="2:26" ht="22.5" thickBot="1" x14ac:dyDescent="0.3">
      <c r="B42" s="9">
        <v>36</v>
      </c>
      <c r="C42" s="23" t="s">
        <v>67</v>
      </c>
      <c r="D42" s="93">
        <v>53985.719190000003</v>
      </c>
      <c r="E42" s="93">
        <f>'БО и касса'!F42</f>
        <v>8831.7651399999995</v>
      </c>
      <c r="F42" s="1"/>
      <c r="G42" s="1"/>
      <c r="I42" s="14">
        <f t="shared" si="5"/>
        <v>0</v>
      </c>
      <c r="J42" s="103">
        <f t="shared" si="3"/>
        <v>0</v>
      </c>
      <c r="K42" s="14"/>
      <c r="L42" s="13"/>
      <c r="M42" s="13"/>
      <c r="N42" s="13"/>
      <c r="O42" s="13"/>
      <c r="P42" s="13"/>
      <c r="Q42" s="33">
        <v>155</v>
      </c>
      <c r="R42" s="15">
        <f t="shared" si="6"/>
        <v>0</v>
      </c>
      <c r="S42" s="13">
        <v>0</v>
      </c>
      <c r="T42" s="15">
        <f t="shared" si="4"/>
        <v>1.7550285536691707E-2</v>
      </c>
      <c r="U42" s="13">
        <v>0</v>
      </c>
      <c r="V42" s="16">
        <v>0</v>
      </c>
      <c r="W42" s="17">
        <v>0</v>
      </c>
      <c r="X42" s="18" t="e">
        <f>#REF!+F42+E42+J42+L42+O42+Q42-S42-U42-W42</f>
        <v>#REF!</v>
      </c>
      <c r="Y42" s="14" t="e">
        <f t="shared" si="1"/>
        <v>#REF!</v>
      </c>
      <c r="Z42" s="19" t="s">
        <v>31</v>
      </c>
    </row>
    <row r="43" spans="2:26" ht="22.5" thickBot="1" x14ac:dyDescent="0.3">
      <c r="B43" s="9">
        <v>37</v>
      </c>
      <c r="C43" s="10" t="s">
        <v>68</v>
      </c>
      <c r="D43" s="93">
        <v>16797.3</v>
      </c>
      <c r="E43" s="93">
        <f>'БО и касса'!F43</f>
        <v>2408.3751400000001</v>
      </c>
      <c r="F43" s="101">
        <f>'206 дт'!$F$46</f>
        <v>49.440820000000002</v>
      </c>
      <c r="G43" s="55"/>
      <c r="I43" s="14">
        <f t="shared" si="5"/>
        <v>49.440820000000002</v>
      </c>
      <c r="J43" s="103">
        <f t="shared" si="3"/>
        <v>2.0528703846361743E-2</v>
      </c>
      <c r="K43" s="14"/>
      <c r="L43" s="13"/>
      <c r="M43" s="13"/>
      <c r="N43" s="13"/>
      <c r="O43" s="13"/>
      <c r="P43" s="13"/>
      <c r="Q43" s="33"/>
      <c r="R43" s="15">
        <f t="shared" si="6"/>
        <v>2.0528703846361743E-2</v>
      </c>
      <c r="S43" s="13">
        <v>0</v>
      </c>
      <c r="T43" s="15">
        <f t="shared" si="4"/>
        <v>0</v>
      </c>
      <c r="U43" s="13">
        <v>0</v>
      </c>
      <c r="V43" s="16">
        <v>0</v>
      </c>
      <c r="W43" s="17">
        <v>0</v>
      </c>
      <c r="X43" s="18" t="e">
        <f>#REF!+F43+E43+J43+L43+O43+Q43-S43-U43-W43</f>
        <v>#REF!</v>
      </c>
      <c r="Y43" s="14" t="e">
        <f t="shared" si="1"/>
        <v>#REF!</v>
      </c>
      <c r="Z43" s="19" t="s">
        <v>31</v>
      </c>
    </row>
    <row r="44" spans="2:26" ht="22.5" thickBot="1" x14ac:dyDescent="0.3">
      <c r="B44" s="9">
        <v>38</v>
      </c>
      <c r="C44" s="10" t="s">
        <v>69</v>
      </c>
      <c r="D44" s="93">
        <v>51986.608079999998</v>
      </c>
      <c r="E44" s="93">
        <f>'БО и касса'!F44</f>
        <v>2839.9382799999998</v>
      </c>
      <c r="F44" s="101">
        <f>'206 дт'!$F$47</f>
        <v>15.99</v>
      </c>
      <c r="G44" s="55"/>
      <c r="I44" s="14">
        <f t="shared" si="5"/>
        <v>15.99</v>
      </c>
      <c r="J44" s="103">
        <f t="shared" si="3"/>
        <v>5.6304040523021508E-3</v>
      </c>
      <c r="K44" s="14"/>
      <c r="L44" s="13"/>
      <c r="M44" s="13"/>
      <c r="N44" s="13"/>
      <c r="O44" s="13"/>
      <c r="P44" s="13"/>
      <c r="Q44" s="33"/>
      <c r="R44" s="15">
        <f t="shared" si="6"/>
        <v>5.6304040523021508E-3</v>
      </c>
      <c r="S44" s="13">
        <v>0</v>
      </c>
      <c r="T44" s="15">
        <f t="shared" si="4"/>
        <v>0</v>
      </c>
      <c r="U44" s="13">
        <v>0</v>
      </c>
      <c r="V44" s="16">
        <v>0</v>
      </c>
      <c r="W44" s="17">
        <v>0</v>
      </c>
      <c r="X44" s="18" t="e">
        <f>#REF!+F44+E44+J44+L44+O44+Q44-S44-U44-W44</f>
        <v>#REF!</v>
      </c>
      <c r="Y44" s="14" t="e">
        <f t="shared" si="1"/>
        <v>#REF!</v>
      </c>
      <c r="Z44" s="19" t="s">
        <v>29</v>
      </c>
    </row>
    <row r="45" spans="2:26" ht="32.25" x14ac:dyDescent="0.25">
      <c r="B45" s="9">
        <v>39</v>
      </c>
      <c r="C45" s="10" t="s">
        <v>70</v>
      </c>
      <c r="D45" s="93">
        <v>56067.279240000003</v>
      </c>
      <c r="E45" s="93">
        <f>'БО и касса'!F45</f>
        <v>4810.1534700000002</v>
      </c>
      <c r="F45" s="1"/>
      <c r="G45" s="1"/>
      <c r="I45" s="14">
        <f t="shared" si="5"/>
        <v>0</v>
      </c>
      <c r="J45" s="103">
        <f t="shared" si="3"/>
        <v>0</v>
      </c>
      <c r="K45" s="14"/>
      <c r="L45" s="13"/>
      <c r="M45" s="13"/>
      <c r="N45" s="13"/>
      <c r="O45" s="13"/>
      <c r="P45" s="13"/>
      <c r="Q45" s="33"/>
      <c r="R45" s="15">
        <f t="shared" si="6"/>
        <v>0</v>
      </c>
      <c r="S45" s="13">
        <v>0</v>
      </c>
      <c r="T45" s="15">
        <f t="shared" si="4"/>
        <v>0</v>
      </c>
      <c r="U45" s="13">
        <v>0</v>
      </c>
      <c r="V45" s="16">
        <v>0</v>
      </c>
      <c r="W45" s="17">
        <v>0</v>
      </c>
      <c r="X45" s="18" t="e">
        <f>#REF!+F45+E45+J45+L45+O45+Q45-S45-U45-W45</f>
        <v>#REF!</v>
      </c>
      <c r="Y45" s="14" t="e">
        <f t="shared" si="1"/>
        <v>#REF!</v>
      </c>
      <c r="Z45" s="19" t="s">
        <v>52</v>
      </c>
    </row>
    <row r="46" spans="2:26" ht="21.75" x14ac:dyDescent="0.25">
      <c r="B46" s="9">
        <v>40</v>
      </c>
      <c r="C46" s="10" t="s">
        <v>71</v>
      </c>
      <c r="D46" s="93">
        <v>20513.746419999999</v>
      </c>
      <c r="E46" s="93">
        <f>'БО и касса'!F46</f>
        <v>10153.65346</v>
      </c>
      <c r="F46" s="101">
        <f>'206 дт'!$F$48</f>
        <v>150.91096999999999</v>
      </c>
      <c r="G46" s="1"/>
      <c r="I46" s="14">
        <f t="shared" si="5"/>
        <v>150.91096999999999</v>
      </c>
      <c r="J46" s="103">
        <f t="shared" si="3"/>
        <v>1.4862726071409571E-2</v>
      </c>
      <c r="K46" s="14"/>
      <c r="L46" s="13"/>
      <c r="M46" s="13"/>
      <c r="N46" s="13"/>
      <c r="O46" s="13"/>
      <c r="P46" s="13"/>
      <c r="Q46" s="33"/>
      <c r="R46" s="15">
        <f t="shared" si="6"/>
        <v>1.4862726071409571E-2</v>
      </c>
      <c r="S46" s="13">
        <v>0</v>
      </c>
      <c r="T46" s="15">
        <f t="shared" si="4"/>
        <v>0</v>
      </c>
      <c r="U46" s="13">
        <v>0</v>
      </c>
      <c r="V46" s="16">
        <v>1</v>
      </c>
      <c r="W46" s="17">
        <v>10</v>
      </c>
      <c r="X46" s="18" t="e">
        <f>#REF!+F46+E46+J46+L46+O46+Q46-S46-U46-W46</f>
        <v>#REF!</v>
      </c>
      <c r="Y46" s="14" t="e">
        <f t="shared" si="1"/>
        <v>#REF!</v>
      </c>
      <c r="Z46" s="19" t="s">
        <v>31</v>
      </c>
    </row>
    <row r="47" spans="2:26" ht="32.25" x14ac:dyDescent="0.25">
      <c r="B47" s="9">
        <v>41</v>
      </c>
      <c r="C47" s="10" t="s">
        <v>72</v>
      </c>
      <c r="D47" s="93">
        <v>53120</v>
      </c>
      <c r="E47" s="93">
        <f>'БО и касса'!F47</f>
        <v>3356.35</v>
      </c>
      <c r="F47" s="101">
        <f>'206 дт'!$F$12</f>
        <v>35.496199999999995</v>
      </c>
      <c r="G47" s="1"/>
      <c r="I47" s="14">
        <f t="shared" si="5"/>
        <v>35.496199999999995</v>
      </c>
      <c r="J47" s="103">
        <f t="shared" si="3"/>
        <v>1.0575833867147347E-2</v>
      </c>
      <c r="K47" s="14"/>
      <c r="L47" s="13"/>
      <c r="M47" s="13"/>
      <c r="N47" s="13"/>
      <c r="O47" s="13"/>
      <c r="P47" s="13"/>
      <c r="Q47" s="33"/>
      <c r="R47" s="15">
        <f t="shared" si="6"/>
        <v>1.0575833867147347E-2</v>
      </c>
      <c r="S47" s="13">
        <v>0</v>
      </c>
      <c r="T47" s="15">
        <f t="shared" si="4"/>
        <v>0</v>
      </c>
      <c r="U47" s="13">
        <v>0</v>
      </c>
      <c r="V47" s="16">
        <v>0</v>
      </c>
      <c r="W47" s="17">
        <v>0</v>
      </c>
      <c r="X47" s="18" t="e">
        <f>#REF!+F47+E47+J47+L47+O47+Q47-S47-U47-W47</f>
        <v>#REF!</v>
      </c>
      <c r="Y47" s="14" t="e">
        <f t="shared" si="1"/>
        <v>#REF!</v>
      </c>
      <c r="Z47" s="19" t="s">
        <v>31</v>
      </c>
    </row>
    <row r="48" spans="2:26" ht="21.75" x14ac:dyDescent="0.25">
      <c r="B48" s="9">
        <v>42</v>
      </c>
      <c r="C48" s="10" t="s">
        <v>73</v>
      </c>
      <c r="D48" s="93">
        <v>23963.324130000001</v>
      </c>
      <c r="E48" s="93">
        <f>'БО и касса'!F48</f>
        <v>7206.2847599999996</v>
      </c>
      <c r="F48" s="101">
        <f>'206 дт'!$F$49</f>
        <v>128.19819999999999</v>
      </c>
      <c r="G48" s="1"/>
      <c r="I48" s="14">
        <f t="shared" si="5"/>
        <v>128.19819999999999</v>
      </c>
      <c r="J48" s="103">
        <f t="shared" si="3"/>
        <v>1.7789777155572742E-2</v>
      </c>
      <c r="K48" s="14"/>
      <c r="L48" s="13"/>
      <c r="M48" s="13"/>
      <c r="N48" s="13"/>
      <c r="O48" s="13"/>
      <c r="P48" s="13"/>
      <c r="Q48" s="33">
        <v>77.638339999999999</v>
      </c>
      <c r="R48" s="15">
        <f t="shared" si="6"/>
        <v>1.7789777155572742E-2</v>
      </c>
      <c r="S48" s="13">
        <v>0</v>
      </c>
      <c r="T48" s="15">
        <f t="shared" si="4"/>
        <v>1.0773698595835117E-2</v>
      </c>
      <c r="U48" s="13">
        <v>0</v>
      </c>
      <c r="V48" s="16">
        <v>0</v>
      </c>
      <c r="W48" s="17">
        <v>0</v>
      </c>
      <c r="X48" s="18" t="e">
        <f>#REF!+F48+E48+J48+L48+O48+Q48-S48-U48-W48</f>
        <v>#REF!</v>
      </c>
      <c r="Y48" s="14" t="e">
        <f t="shared" si="1"/>
        <v>#REF!</v>
      </c>
      <c r="Z48" s="19" t="s">
        <v>29</v>
      </c>
    </row>
    <row r="49" spans="2:26" ht="22.5" thickBot="1" x14ac:dyDescent="0.3">
      <c r="B49" s="9">
        <v>43</v>
      </c>
      <c r="C49" s="10" t="s">
        <v>74</v>
      </c>
      <c r="D49" s="93">
        <v>152067.51944</v>
      </c>
      <c r="E49" s="93">
        <f>'БО и касса'!F49</f>
        <v>6891.7839599999998</v>
      </c>
      <c r="F49" s="101">
        <f>'206 дт'!$F$50</f>
        <v>14.745769999999998</v>
      </c>
      <c r="G49" s="1"/>
      <c r="I49" s="14">
        <f t="shared" si="5"/>
        <v>14.745769999999998</v>
      </c>
      <c r="J49" s="103">
        <f t="shared" si="3"/>
        <v>2.1396158216195737E-3</v>
      </c>
      <c r="K49" s="14"/>
      <c r="L49" s="13"/>
      <c r="M49" s="13"/>
      <c r="N49" s="13"/>
      <c r="O49" s="13"/>
      <c r="P49" s="13"/>
      <c r="Q49" s="33"/>
      <c r="R49" s="15">
        <f t="shared" si="6"/>
        <v>2.1396158216195737E-3</v>
      </c>
      <c r="S49" s="13">
        <v>0</v>
      </c>
      <c r="T49" s="15">
        <f t="shared" si="4"/>
        <v>0</v>
      </c>
      <c r="U49" s="13">
        <v>0</v>
      </c>
      <c r="V49" s="16">
        <v>1</v>
      </c>
      <c r="W49" s="17">
        <v>10</v>
      </c>
      <c r="X49" s="18" t="e">
        <f>#REF!+F49+E49+J49+L49+O49+Q49-S49-U49-W49</f>
        <v>#REF!</v>
      </c>
      <c r="Y49" s="14" t="e">
        <f t="shared" si="1"/>
        <v>#REF!</v>
      </c>
      <c r="Z49" s="19" t="s">
        <v>52</v>
      </c>
    </row>
    <row r="50" spans="2:26" ht="22.5" thickBot="1" x14ac:dyDescent="0.3">
      <c r="B50" s="9">
        <v>44</v>
      </c>
      <c r="C50" s="22" t="s">
        <v>75</v>
      </c>
      <c r="D50" s="93">
        <v>85583.114000000001</v>
      </c>
      <c r="E50" s="93">
        <f>'БО и касса'!F50</f>
        <v>2234.32069</v>
      </c>
      <c r="F50" s="101">
        <f>'206 дт'!$F$51</f>
        <v>20.164390000000001</v>
      </c>
      <c r="G50" s="1"/>
      <c r="I50" s="14">
        <f t="shared" si="5"/>
        <v>20.164390000000001</v>
      </c>
      <c r="J50" s="103">
        <f t="shared" si="3"/>
        <v>9.0248414608737303E-3</v>
      </c>
      <c r="K50" s="66">
        <v>23.701060000000002</v>
      </c>
      <c r="L50" s="13"/>
      <c r="M50" s="13"/>
      <c r="N50" s="13"/>
      <c r="O50" s="13"/>
      <c r="P50" s="13"/>
      <c r="Q50" s="33">
        <v>22.339560000000002</v>
      </c>
      <c r="R50" s="15">
        <f t="shared" si="6"/>
        <v>9.0248414608737303E-3</v>
      </c>
      <c r="S50" s="13">
        <v>0</v>
      </c>
      <c r="T50" s="15">
        <f t="shared" si="4"/>
        <v>9.9983677813053791E-3</v>
      </c>
      <c r="U50" s="13">
        <v>0</v>
      </c>
      <c r="V50" s="16">
        <v>0</v>
      </c>
      <c r="W50" s="17">
        <v>0</v>
      </c>
      <c r="X50" s="18" t="e">
        <f>#REF!+F50+E50+J50+L50+O50+Q50-S50-U50-W50</f>
        <v>#REF!</v>
      </c>
      <c r="Y50" s="14" t="e">
        <f t="shared" si="1"/>
        <v>#REF!</v>
      </c>
      <c r="Z50" s="19" t="s">
        <v>31</v>
      </c>
    </row>
    <row r="51" spans="2:26" ht="21.75" x14ac:dyDescent="0.25">
      <c r="B51" s="9">
        <v>45</v>
      </c>
      <c r="C51" s="22" t="s">
        <v>76</v>
      </c>
      <c r="D51" s="93">
        <v>82457.8</v>
      </c>
      <c r="E51" s="93">
        <f>'БО и касса'!F51</f>
        <v>10393.244919999999</v>
      </c>
      <c r="F51" s="101">
        <f>'206 дт'!$F$13</f>
        <v>327.1404</v>
      </c>
      <c r="G51" s="1"/>
      <c r="I51" s="14">
        <f t="shared" si="5"/>
        <v>327.1404</v>
      </c>
      <c r="J51" s="103">
        <f t="shared" si="3"/>
        <v>3.1476252365656751E-2</v>
      </c>
      <c r="K51" s="14"/>
      <c r="L51" s="13"/>
      <c r="M51" s="13"/>
      <c r="N51" s="13"/>
      <c r="O51" s="13"/>
      <c r="P51" s="13"/>
      <c r="Q51" s="33"/>
      <c r="R51" s="15">
        <f t="shared" si="6"/>
        <v>3.1476252365656751E-2</v>
      </c>
      <c r="S51" s="13">
        <v>0</v>
      </c>
      <c r="T51" s="15">
        <f t="shared" si="4"/>
        <v>0</v>
      </c>
      <c r="U51" s="13">
        <v>0</v>
      </c>
      <c r="V51" s="16">
        <v>0</v>
      </c>
      <c r="W51" s="17">
        <v>0</v>
      </c>
      <c r="X51" s="18" t="e">
        <f>#REF!+F51+E51+J51+L51+O51+Q51-S51-U51-W51</f>
        <v>#REF!</v>
      </c>
      <c r="Y51" s="14" t="e">
        <f t="shared" si="1"/>
        <v>#REF!</v>
      </c>
      <c r="Z51" s="19" t="s">
        <v>52</v>
      </c>
    </row>
    <row r="52" spans="2:26" ht="21.75" x14ac:dyDescent="0.25">
      <c r="B52" s="9">
        <v>46</v>
      </c>
      <c r="C52" s="10" t="s">
        <v>77</v>
      </c>
      <c r="D52" s="93">
        <v>22860.2</v>
      </c>
      <c r="E52" s="93">
        <f>'БО и касса'!F52</f>
        <v>1908.8283799999999</v>
      </c>
      <c r="F52" s="101">
        <f>'206 дт'!$F$52</f>
        <v>9.1074199999999994</v>
      </c>
      <c r="G52" s="1"/>
      <c r="I52" s="14">
        <f t="shared" si="5"/>
        <v>9.1074199999999994</v>
      </c>
      <c r="J52" s="103">
        <f t="shared" si="3"/>
        <v>4.7712094473364858E-3</v>
      </c>
      <c r="K52" s="14"/>
      <c r="L52" s="13"/>
      <c r="M52" s="13"/>
      <c r="N52" s="13"/>
      <c r="O52" s="13"/>
      <c r="P52" s="13"/>
      <c r="Q52" s="33"/>
      <c r="R52" s="15">
        <f t="shared" si="6"/>
        <v>4.7712094473364858E-3</v>
      </c>
      <c r="S52" s="13">
        <v>0</v>
      </c>
      <c r="T52" s="15">
        <f t="shared" si="4"/>
        <v>0</v>
      </c>
      <c r="U52" s="13">
        <v>0</v>
      </c>
      <c r="V52" s="16">
        <v>0</v>
      </c>
      <c r="W52" s="17">
        <v>0</v>
      </c>
      <c r="X52" s="18" t="e">
        <f>#REF!+F52+E52+J52+L52+O52+Q52-S52-U52-W52</f>
        <v>#REF!</v>
      </c>
      <c r="Y52" s="14" t="e">
        <f t="shared" si="1"/>
        <v>#REF!</v>
      </c>
      <c r="Z52" s="19" t="s">
        <v>52</v>
      </c>
    </row>
    <row r="53" spans="2:26" ht="21.75" x14ac:dyDescent="0.25">
      <c r="B53" s="9">
        <v>47</v>
      </c>
      <c r="C53" s="21" t="s">
        <v>78</v>
      </c>
      <c r="D53" s="93">
        <v>20298.284009999999</v>
      </c>
      <c r="E53" s="93">
        <f>'БО и касса'!F53</f>
        <v>20706.574639999999</v>
      </c>
      <c r="F53" s="101">
        <f>'206 дт'!$F$53</f>
        <v>375.61327999999997</v>
      </c>
      <c r="G53" s="1"/>
      <c r="I53" s="14">
        <f t="shared" si="5"/>
        <v>375.61327999999997</v>
      </c>
      <c r="J53" s="103">
        <f t="shared" si="3"/>
        <v>1.8139807598810075E-2</v>
      </c>
      <c r="K53" s="14"/>
      <c r="L53" s="13"/>
      <c r="M53" s="13"/>
      <c r="N53" s="13"/>
      <c r="O53" s="13"/>
      <c r="P53" s="13"/>
      <c r="Q53" s="33"/>
      <c r="R53" s="15">
        <f t="shared" si="6"/>
        <v>1.8139807598810075E-2</v>
      </c>
      <c r="S53" s="13">
        <v>0</v>
      </c>
      <c r="T53" s="15">
        <f t="shared" si="4"/>
        <v>0</v>
      </c>
      <c r="U53" s="13">
        <v>0</v>
      </c>
      <c r="V53" s="16">
        <v>0</v>
      </c>
      <c r="W53" s="17">
        <v>0</v>
      </c>
      <c r="X53" s="18" t="e">
        <f>#REF!+F53+E53+J53+L53+O53+Q53-S53-U53-W53</f>
        <v>#REF!</v>
      </c>
      <c r="Y53" s="14" t="e">
        <f t="shared" si="1"/>
        <v>#REF!</v>
      </c>
      <c r="Z53" s="19" t="s">
        <v>31</v>
      </c>
    </row>
    <row r="54" spans="2:26" ht="21.75" x14ac:dyDescent="0.25">
      <c r="B54" s="9">
        <v>48</v>
      </c>
      <c r="C54" s="10" t="s">
        <v>79</v>
      </c>
      <c r="D54" s="93">
        <v>30585.058249999998</v>
      </c>
      <c r="E54" s="93">
        <f>'БО и касса'!F54</f>
        <v>16927.231469999999</v>
      </c>
      <c r="F54" s="101">
        <f>'206 дт'!$F$54</f>
        <v>67.88673</v>
      </c>
      <c r="G54" s="1"/>
      <c r="I54" s="14">
        <f t="shared" si="5"/>
        <v>67.88673</v>
      </c>
      <c r="J54" s="103">
        <f t="shared" si="3"/>
        <v>4.0105040283944324E-3</v>
      </c>
      <c r="K54" s="14"/>
      <c r="L54" s="13"/>
      <c r="M54" s="13"/>
      <c r="N54" s="13"/>
      <c r="O54" s="13"/>
      <c r="P54" s="13"/>
      <c r="Q54" s="33">
        <v>22.2225</v>
      </c>
      <c r="R54" s="15">
        <f t="shared" si="6"/>
        <v>4.0105040283944324E-3</v>
      </c>
      <c r="S54" s="13">
        <v>0</v>
      </c>
      <c r="T54" s="15">
        <f t="shared" si="4"/>
        <v>1.3128254339396708E-3</v>
      </c>
      <c r="U54" s="13">
        <v>0</v>
      </c>
      <c r="V54" s="16">
        <v>0</v>
      </c>
      <c r="W54" s="17">
        <v>0</v>
      </c>
      <c r="X54" s="18" t="e">
        <f>#REF!+F54+E54+J54+L54+O54+Q54-S54-U54-W54</f>
        <v>#REF!</v>
      </c>
      <c r="Y54" s="14" t="e">
        <f t="shared" si="1"/>
        <v>#REF!</v>
      </c>
      <c r="Z54" s="19" t="s">
        <v>29</v>
      </c>
    </row>
    <row r="55" spans="2:26" ht="21.75" x14ac:dyDescent="0.25">
      <c r="B55" s="9">
        <v>49</v>
      </c>
      <c r="C55" s="10" t="s">
        <v>80</v>
      </c>
      <c r="D55" s="93">
        <v>27816.3</v>
      </c>
      <c r="E55" s="93">
        <f>'БО и касса'!F55</f>
        <v>14973.750749999999</v>
      </c>
      <c r="F55" s="101">
        <f>'206 дт'!$F$55</f>
        <v>336.79788000000002</v>
      </c>
      <c r="G55" s="1"/>
      <c r="I55" s="14">
        <f t="shared" si="5"/>
        <v>336.79788000000002</v>
      </c>
      <c r="J55" s="103">
        <f t="shared" si="3"/>
        <v>2.2492552842847343E-2</v>
      </c>
      <c r="K55" s="14"/>
      <c r="L55" s="13"/>
      <c r="M55" s="13"/>
      <c r="N55" s="13"/>
      <c r="O55" s="13"/>
      <c r="P55" s="13"/>
      <c r="Q55" s="33">
        <v>30.345000000000233</v>
      </c>
      <c r="R55" s="15">
        <f t="shared" si="6"/>
        <v>2.2492552842847343E-2</v>
      </c>
      <c r="S55" s="13">
        <v>0</v>
      </c>
      <c r="T55" s="15">
        <f t="shared" si="4"/>
        <v>2.0265463547935866E-3</v>
      </c>
      <c r="U55" s="13">
        <v>0</v>
      </c>
      <c r="V55" s="16">
        <v>0</v>
      </c>
      <c r="W55" s="17">
        <v>0</v>
      </c>
      <c r="X55" s="18" t="e">
        <f>#REF!+F55+E55+J55+L55+O55+Q55-S55-U55-W55</f>
        <v>#REF!</v>
      </c>
      <c r="Y55" s="14" t="e">
        <f t="shared" si="1"/>
        <v>#REF!</v>
      </c>
      <c r="Z55" s="19" t="s">
        <v>31</v>
      </c>
    </row>
    <row r="56" spans="2:26" ht="21.75" x14ac:dyDescent="0.25">
      <c r="B56" s="9">
        <v>50</v>
      </c>
      <c r="C56" s="27" t="s">
        <v>101</v>
      </c>
      <c r="D56" s="93">
        <v>25627.35</v>
      </c>
      <c r="E56" s="93">
        <f>'БО и касса'!F56</f>
        <v>6048.55152</v>
      </c>
      <c r="F56" s="101">
        <f>'206 дт'!$F$56</f>
        <v>42.72195</v>
      </c>
      <c r="G56" s="1"/>
      <c r="I56" s="14">
        <f t="shared" si="5"/>
        <v>42.72195</v>
      </c>
      <c r="J56" s="103">
        <f t="shared" si="3"/>
        <v>7.0631703902556825E-3</v>
      </c>
      <c r="K56" s="25"/>
      <c r="L56" s="13"/>
      <c r="M56" s="13"/>
      <c r="N56" s="13"/>
      <c r="O56" s="13"/>
      <c r="P56" s="13"/>
      <c r="Q56" s="33">
        <v>63.391300000000001</v>
      </c>
      <c r="R56" s="15">
        <f t="shared" si="6"/>
        <v>7.0631703902556825E-3</v>
      </c>
      <c r="S56" s="13">
        <v>0</v>
      </c>
      <c r="T56" s="15">
        <f t="shared" si="4"/>
        <v>1.0480410027159694E-2</v>
      </c>
      <c r="U56" s="13">
        <v>0</v>
      </c>
      <c r="V56" s="16">
        <v>0</v>
      </c>
      <c r="W56" s="17">
        <v>0</v>
      </c>
      <c r="X56" s="18" t="e">
        <f>#REF!+F56+E56+J56+L56+O56+Q56-S56-U56-W56</f>
        <v>#REF!</v>
      </c>
      <c r="Y56" s="14" t="e">
        <f t="shared" si="1"/>
        <v>#REF!</v>
      </c>
      <c r="Z56" s="19" t="s">
        <v>29</v>
      </c>
    </row>
    <row r="57" spans="2:26" ht="21.75" x14ac:dyDescent="0.25">
      <c r="B57" s="9">
        <v>51</v>
      </c>
      <c r="C57" s="10" t="s">
        <v>82</v>
      </c>
      <c r="D57" s="93">
        <v>84666.516159999999</v>
      </c>
      <c r="E57" s="93">
        <f>'БО и касса'!F57</f>
        <v>2425.2771299999999</v>
      </c>
      <c r="F57" s="101">
        <f>'206 дт'!$F$57</f>
        <v>17.371919999999999</v>
      </c>
      <c r="G57" s="1"/>
      <c r="I57" s="14">
        <f t="shared" si="5"/>
        <v>17.371919999999999</v>
      </c>
      <c r="J57" s="103">
        <f t="shared" si="3"/>
        <v>7.1628597759465116E-3</v>
      </c>
      <c r="K57" s="14"/>
      <c r="L57" s="13"/>
      <c r="M57" s="13"/>
      <c r="N57" s="13"/>
      <c r="O57" s="13"/>
      <c r="P57" s="13"/>
      <c r="Q57" s="33"/>
      <c r="R57" s="15">
        <f t="shared" si="6"/>
        <v>7.1628597759465116E-3</v>
      </c>
      <c r="S57" s="13">
        <v>0</v>
      </c>
      <c r="T57" s="15">
        <f t="shared" si="4"/>
        <v>0</v>
      </c>
      <c r="U57" s="13">
        <v>0</v>
      </c>
      <c r="V57" s="16">
        <v>0</v>
      </c>
      <c r="W57" s="17">
        <v>0</v>
      </c>
      <c r="X57" s="18" t="e">
        <f>#REF!+F57+E57+J57+L57+O57+Q57-S57-U57-W57</f>
        <v>#REF!</v>
      </c>
      <c r="Y57" s="14" t="e">
        <f t="shared" si="1"/>
        <v>#REF!</v>
      </c>
      <c r="Z57" s="19" t="s">
        <v>29</v>
      </c>
    </row>
    <row r="58" spans="2:26" ht="21.75" x14ac:dyDescent="0.25">
      <c r="B58" s="9">
        <v>52</v>
      </c>
      <c r="C58" s="10" t="s">
        <v>83</v>
      </c>
      <c r="D58" s="93">
        <v>27705.514220000001</v>
      </c>
      <c r="E58" s="93">
        <f>'БО и касса'!F58</f>
        <v>3593.53971</v>
      </c>
      <c r="F58" s="101">
        <f>'206 дт'!$F$58</f>
        <v>61.453580000000002</v>
      </c>
      <c r="G58" s="1"/>
      <c r="I58" s="14">
        <f t="shared" si="5"/>
        <v>61.453580000000002</v>
      </c>
      <c r="J58" s="103">
        <f t="shared" si="3"/>
        <v>1.7101127289337787E-2</v>
      </c>
      <c r="K58" s="14"/>
      <c r="L58" s="13"/>
      <c r="M58" s="13"/>
      <c r="N58" s="13"/>
      <c r="O58" s="13"/>
      <c r="P58" s="13"/>
      <c r="Q58" s="33">
        <v>57.687199999999997</v>
      </c>
      <c r="R58" s="15">
        <f t="shared" si="6"/>
        <v>1.7101127289337787E-2</v>
      </c>
      <c r="S58" s="13">
        <v>0</v>
      </c>
      <c r="T58" s="15">
        <f t="shared" si="4"/>
        <v>1.6053029785498042E-2</v>
      </c>
      <c r="U58" s="13">
        <v>0</v>
      </c>
      <c r="V58" s="16">
        <v>0</v>
      </c>
      <c r="W58" s="17">
        <v>0</v>
      </c>
      <c r="X58" s="18" t="e">
        <f>#REF!+F58+E58+J58+L58+O58+Q58-S58-U58-W58</f>
        <v>#REF!</v>
      </c>
      <c r="Y58" s="14" t="e">
        <f t="shared" si="1"/>
        <v>#REF!</v>
      </c>
      <c r="Z58" s="19" t="s">
        <v>29</v>
      </c>
    </row>
    <row r="59" spans="2:26" ht="21.75" x14ac:dyDescent="0.25">
      <c r="B59" s="9">
        <v>53</v>
      </c>
      <c r="C59" s="10" t="s">
        <v>84</v>
      </c>
      <c r="D59" s="93">
        <v>20346.7</v>
      </c>
      <c r="E59" s="93">
        <f>'БО и касса'!F59</f>
        <v>2874.60088</v>
      </c>
      <c r="F59" s="101">
        <f>'206 дт'!$F$59</f>
        <v>77.133039999999994</v>
      </c>
      <c r="G59" s="1"/>
      <c r="I59" s="14">
        <f t="shared" si="5"/>
        <v>77.133039999999994</v>
      </c>
      <c r="J59" s="103">
        <f t="shared" si="3"/>
        <v>2.6832608497636024E-2</v>
      </c>
      <c r="K59" s="14"/>
      <c r="L59" s="13"/>
      <c r="M59" s="13"/>
      <c r="N59" s="13"/>
      <c r="O59" s="13"/>
      <c r="P59" s="13"/>
      <c r="Q59" s="33">
        <v>65.225180000000051</v>
      </c>
      <c r="R59" s="15">
        <f t="shared" si="6"/>
        <v>2.6832608497636024E-2</v>
      </c>
      <c r="S59" s="13">
        <v>0</v>
      </c>
      <c r="T59" s="15">
        <f t="shared" si="4"/>
        <v>2.2690169078359166E-2</v>
      </c>
      <c r="U59" s="13">
        <v>10</v>
      </c>
      <c r="V59" s="16">
        <v>0</v>
      </c>
      <c r="W59" s="17">
        <v>0</v>
      </c>
      <c r="X59" s="18" t="e">
        <f>#REF!+F59+E59+J59+L59+O59+Q59-S59-U59-W59</f>
        <v>#REF!</v>
      </c>
      <c r="Y59" s="14" t="e">
        <f t="shared" si="1"/>
        <v>#REF!</v>
      </c>
      <c r="Z59" s="19" t="s">
        <v>31</v>
      </c>
    </row>
    <row r="60" spans="2:26" ht="22.5" thickBot="1" x14ac:dyDescent="0.3">
      <c r="B60" s="9">
        <v>54</v>
      </c>
      <c r="C60" s="10" t="s">
        <v>85</v>
      </c>
      <c r="D60" s="93">
        <v>111651.2</v>
      </c>
      <c r="E60" s="93">
        <f>'БО и касса'!F60</f>
        <v>5627.7068799999997</v>
      </c>
      <c r="F60" s="101">
        <f>'206 дт'!$F$60</f>
        <v>48.456199999999995</v>
      </c>
      <c r="G60" s="1"/>
      <c r="I60" s="14">
        <f t="shared" si="5"/>
        <v>48.456199999999995</v>
      </c>
      <c r="J60" s="103">
        <f t="shared" si="3"/>
        <v>8.6102920840113121E-3</v>
      </c>
      <c r="K60" s="14"/>
      <c r="L60" s="13"/>
      <c r="M60" s="13"/>
      <c r="N60" s="13"/>
      <c r="O60" s="13"/>
      <c r="P60" s="13"/>
      <c r="Q60" s="33">
        <v>23.802569999999999</v>
      </c>
      <c r="R60" s="15">
        <f t="shared" si="6"/>
        <v>8.6102920840113121E-3</v>
      </c>
      <c r="S60" s="13">
        <v>0</v>
      </c>
      <c r="T60" s="15">
        <f t="shared" si="4"/>
        <v>4.2295326511390726E-3</v>
      </c>
      <c r="U60" s="13">
        <v>0</v>
      </c>
      <c r="V60" s="16">
        <v>0</v>
      </c>
      <c r="W60" s="17">
        <v>0</v>
      </c>
      <c r="X60" s="18" t="e">
        <f>#REF!+F60+E60+J60+L60+O60+Q60-S60-U60-W60</f>
        <v>#REF!</v>
      </c>
      <c r="Y60" s="14" t="e">
        <f t="shared" si="1"/>
        <v>#REF!</v>
      </c>
      <c r="Z60" s="19" t="s">
        <v>29</v>
      </c>
    </row>
    <row r="61" spans="2:26" ht="54" thickBot="1" x14ac:dyDescent="0.3">
      <c r="B61" s="9">
        <v>55</v>
      </c>
      <c r="C61" s="10" t="s">
        <v>86</v>
      </c>
      <c r="D61" s="93">
        <v>99611</v>
      </c>
      <c r="E61" s="93">
        <f>'БО и касса'!F61</f>
        <v>8989.6479199999994</v>
      </c>
      <c r="F61" s="101">
        <f>'206 дт'!$F$61</f>
        <v>134.57101999999998</v>
      </c>
      <c r="G61" s="55">
        <v>3.41</v>
      </c>
      <c r="I61" s="14">
        <f t="shared" si="5"/>
        <v>137.98101999999997</v>
      </c>
      <c r="J61" s="103">
        <f t="shared" si="3"/>
        <v>1.4969554002288443E-2</v>
      </c>
      <c r="K61" s="14"/>
      <c r="L61" s="13"/>
      <c r="M61" s="13"/>
      <c r="N61" s="13"/>
      <c r="O61" s="13"/>
      <c r="P61" s="13"/>
      <c r="Q61" s="100">
        <v>611.12173000000018</v>
      </c>
      <c r="R61" s="15">
        <f t="shared" si="6"/>
        <v>1.4969554002288443E-2</v>
      </c>
      <c r="S61" s="13">
        <v>0</v>
      </c>
      <c r="T61" s="15">
        <f t="shared" si="4"/>
        <v>6.7980607854551012E-2</v>
      </c>
      <c r="U61" s="13">
        <v>20</v>
      </c>
      <c r="V61" s="16">
        <v>0</v>
      </c>
      <c r="W61" s="17">
        <v>0</v>
      </c>
      <c r="X61" s="18" t="e">
        <f>#REF!+F61+E61+J61+L61+O61+Q61-S61-U61-W61</f>
        <v>#REF!</v>
      </c>
      <c r="Y61" s="14" t="e">
        <f t="shared" si="1"/>
        <v>#REF!</v>
      </c>
      <c r="Z61" s="19" t="s">
        <v>31</v>
      </c>
    </row>
    <row r="62" spans="2:26" ht="21.75" x14ac:dyDescent="0.25">
      <c r="B62" s="9">
        <v>56</v>
      </c>
      <c r="C62" s="10" t="s">
        <v>87</v>
      </c>
      <c r="D62" s="93">
        <v>237373.30144000001</v>
      </c>
      <c r="E62" s="93">
        <f>'БО и касса'!F62</f>
        <v>2444.3009999999999</v>
      </c>
      <c r="F62" s="1"/>
      <c r="G62" s="1"/>
      <c r="I62" s="14">
        <f t="shared" si="5"/>
        <v>0</v>
      </c>
      <c r="J62" s="103">
        <f t="shared" si="3"/>
        <v>0</v>
      </c>
      <c r="K62" s="14"/>
      <c r="L62" s="13"/>
      <c r="M62" s="13"/>
      <c r="N62" s="13"/>
      <c r="O62" s="13"/>
      <c r="P62" s="13"/>
      <c r="Q62" s="33"/>
      <c r="R62" s="15">
        <f t="shared" si="6"/>
        <v>0</v>
      </c>
      <c r="S62" s="13">
        <v>0</v>
      </c>
      <c r="T62" s="15">
        <f t="shared" si="4"/>
        <v>0</v>
      </c>
      <c r="U62" s="13">
        <v>0</v>
      </c>
      <c r="V62" s="16">
        <v>0</v>
      </c>
      <c r="W62" s="17">
        <v>0</v>
      </c>
      <c r="X62" s="18" t="e">
        <f>#REF!+F62+E62+J62+L62+O62+Q62-S62-U62-W62</f>
        <v>#REF!</v>
      </c>
      <c r="Y62" s="14" t="e">
        <f t="shared" si="1"/>
        <v>#REF!</v>
      </c>
      <c r="Z62" s="19" t="s">
        <v>29</v>
      </c>
    </row>
    <row r="63" spans="2:26" ht="21.75" x14ac:dyDescent="0.25">
      <c r="B63" s="9">
        <v>57</v>
      </c>
      <c r="C63" s="21" t="s">
        <v>88</v>
      </c>
      <c r="D63" s="93">
        <v>58199.6</v>
      </c>
      <c r="E63" s="93">
        <f>'БО и касса'!F63</f>
        <v>2207.7599</v>
      </c>
      <c r="F63" s="101">
        <f>'206 дт'!$F$63</f>
        <v>12.55649</v>
      </c>
      <c r="G63" s="1">
        <v>100</v>
      </c>
      <c r="I63" s="14">
        <f t="shared" si="5"/>
        <v>112.55649</v>
      </c>
      <c r="J63" s="103">
        <f t="shared" si="3"/>
        <v>5.6874345801823829E-3</v>
      </c>
      <c r="K63" s="14"/>
      <c r="L63" s="13"/>
      <c r="M63" s="13"/>
      <c r="N63" s="13"/>
      <c r="O63" s="13"/>
      <c r="P63" s="13"/>
      <c r="Q63" s="33"/>
      <c r="R63" s="15">
        <f t="shared" si="6"/>
        <v>5.6874345801823829E-3</v>
      </c>
      <c r="S63" s="13">
        <v>0</v>
      </c>
      <c r="T63" s="15">
        <f t="shared" si="4"/>
        <v>0</v>
      </c>
      <c r="U63" s="13">
        <v>0</v>
      </c>
      <c r="V63" s="16">
        <v>0</v>
      </c>
      <c r="W63" s="17">
        <v>0</v>
      </c>
      <c r="X63" s="18" t="e">
        <f>#REF!+F63+E63+J63+L63+O63+Q63-S63-U63-W63</f>
        <v>#REF!</v>
      </c>
      <c r="Y63" s="14" t="e">
        <f t="shared" si="1"/>
        <v>#REF!</v>
      </c>
      <c r="Z63" s="19" t="s">
        <v>31</v>
      </c>
    </row>
    <row r="64" spans="2:26" ht="22.5" thickBot="1" x14ac:dyDescent="0.3">
      <c r="B64" s="9">
        <v>58</v>
      </c>
      <c r="C64" s="10" t="s">
        <v>89</v>
      </c>
      <c r="D64" s="93">
        <v>15491.5</v>
      </c>
      <c r="E64" s="93">
        <f>'БО и касса'!F64</f>
        <v>24794.7</v>
      </c>
      <c r="F64" s="101">
        <f>'206 дт'!$F$64</f>
        <v>293.45474000000002</v>
      </c>
      <c r="G64" s="1"/>
      <c r="I64" s="14">
        <f t="shared" si="5"/>
        <v>293.45474000000002</v>
      </c>
      <c r="J64" s="103">
        <f t="shared" si="3"/>
        <v>1.1835381754971829E-2</v>
      </c>
      <c r="K64" s="14"/>
      <c r="L64" s="13"/>
      <c r="M64" s="13"/>
      <c r="N64" s="13"/>
      <c r="O64" s="13"/>
      <c r="P64" s="13"/>
      <c r="Q64" s="33"/>
      <c r="R64" s="15">
        <f t="shared" si="6"/>
        <v>1.1835381754971829E-2</v>
      </c>
      <c r="S64" s="13">
        <v>0</v>
      </c>
      <c r="T64" s="15">
        <f t="shared" si="4"/>
        <v>0</v>
      </c>
      <c r="U64" s="13">
        <v>0</v>
      </c>
      <c r="V64" s="16">
        <v>0</v>
      </c>
      <c r="W64" s="17">
        <v>0</v>
      </c>
      <c r="X64" s="18" t="e">
        <f>#REF!+F64+E64+J64+L64+O64+Q64-S64-U64-W64</f>
        <v>#REF!</v>
      </c>
      <c r="Y64" s="14" t="e">
        <f t="shared" si="1"/>
        <v>#REF!</v>
      </c>
      <c r="Z64" s="19" t="s">
        <v>29</v>
      </c>
    </row>
    <row r="65" spans="2:26" ht="43.5" thickBot="1" x14ac:dyDescent="0.3">
      <c r="B65" s="9">
        <v>59</v>
      </c>
      <c r="C65" s="10" t="s">
        <v>90</v>
      </c>
      <c r="D65" s="93">
        <v>24722.993640000001</v>
      </c>
      <c r="E65" s="93">
        <f>'БО и касса'!F65</f>
        <v>18455.20635</v>
      </c>
      <c r="F65" s="101">
        <f>'206 дт'!$F$65</f>
        <v>295.52186999999998</v>
      </c>
      <c r="G65" s="55"/>
      <c r="I65" s="14">
        <f t="shared" si="5"/>
        <v>295.52186999999998</v>
      </c>
      <c r="J65" s="103">
        <f t="shared" si="3"/>
        <v>1.6012926888785504E-2</v>
      </c>
      <c r="K65" s="14"/>
      <c r="L65" s="13"/>
      <c r="M65" s="13"/>
      <c r="N65" s="13"/>
      <c r="O65" s="13"/>
      <c r="P65" s="13"/>
      <c r="Q65" s="33"/>
      <c r="R65" s="15">
        <f t="shared" si="6"/>
        <v>1.6012926888785504E-2</v>
      </c>
      <c r="S65" s="13">
        <v>0</v>
      </c>
      <c r="T65" s="15">
        <f t="shared" si="4"/>
        <v>0</v>
      </c>
      <c r="U65" s="13">
        <v>0</v>
      </c>
      <c r="V65" s="16">
        <v>0</v>
      </c>
      <c r="W65" s="17">
        <v>0</v>
      </c>
      <c r="X65" s="18" t="e">
        <f>#REF!+F65+E65+J65+L65+O65+Q65-S65-U65-W65</f>
        <v>#REF!</v>
      </c>
      <c r="Y65" s="14" t="e">
        <f t="shared" si="1"/>
        <v>#REF!</v>
      </c>
      <c r="Z65" s="19" t="s">
        <v>29</v>
      </c>
    </row>
    <row r="66" spans="2:26" ht="21.75" x14ac:dyDescent="0.25">
      <c r="B66" s="9">
        <v>60</v>
      </c>
      <c r="C66" s="10" t="s">
        <v>91</v>
      </c>
      <c r="D66" s="39">
        <v>209573.68971999999</v>
      </c>
      <c r="E66" s="101">
        <f>'БО и касса'!F66</f>
        <v>25861.693009999999</v>
      </c>
      <c r="F66" s="101">
        <f>'206 дт'!$F$66</f>
        <v>501.96244999999999</v>
      </c>
      <c r="G66" s="1"/>
      <c r="I66" s="14">
        <f t="shared" si="5"/>
        <v>501.96244999999999</v>
      </c>
      <c r="J66" s="103">
        <f t="shared" si="3"/>
        <v>1.9409496888154423E-2</v>
      </c>
      <c r="K66" s="14"/>
      <c r="L66" s="13"/>
      <c r="M66" s="13"/>
      <c r="N66" s="13"/>
      <c r="O66" s="13"/>
      <c r="P66" s="13"/>
      <c r="Q66" s="33">
        <v>99.443169999999924</v>
      </c>
      <c r="R66" s="15">
        <f t="shared" si="6"/>
        <v>1.9409496888154423E-2</v>
      </c>
      <c r="S66" s="13">
        <v>0</v>
      </c>
      <c r="T66" s="15">
        <f t="shared" si="4"/>
        <v>3.8451918040148421E-3</v>
      </c>
      <c r="U66" s="13">
        <v>0</v>
      </c>
      <c r="V66" s="16">
        <v>0</v>
      </c>
      <c r="W66" s="17">
        <v>0</v>
      </c>
      <c r="X66" s="18" t="e">
        <f>#REF!+F66+E66+J66+L66+O66+Q66-S66-U66-W66</f>
        <v>#REF!</v>
      </c>
      <c r="Y66" s="14" t="e">
        <f t="shared" si="1"/>
        <v>#REF!</v>
      </c>
      <c r="Z66" s="19" t="s">
        <v>52</v>
      </c>
    </row>
    <row r="67" spans="2:26" ht="21.75" x14ac:dyDescent="0.25">
      <c r="B67" s="9">
        <v>61</v>
      </c>
      <c r="C67" s="10" t="s">
        <v>92</v>
      </c>
      <c r="D67" s="39">
        <v>52092.487059999999</v>
      </c>
      <c r="E67" s="101">
        <f>'БО и касса'!F67</f>
        <v>14657.32949</v>
      </c>
      <c r="F67" s="101">
        <f>'206 дт'!$F$67</f>
        <v>180.37144000000001</v>
      </c>
      <c r="G67" s="1"/>
      <c r="I67" s="14">
        <f t="shared" si="5"/>
        <v>180.37144000000001</v>
      </c>
      <c r="J67" s="103">
        <f t="shared" si="3"/>
        <v>1.2305886970955989E-2</v>
      </c>
      <c r="K67" s="14"/>
      <c r="L67" s="13"/>
      <c r="M67" s="13"/>
      <c r="N67" s="13"/>
      <c r="O67" s="13"/>
      <c r="P67" s="13"/>
      <c r="Q67" s="33"/>
      <c r="R67" s="15">
        <f t="shared" si="6"/>
        <v>1.2305886970955989E-2</v>
      </c>
      <c r="S67" s="13">
        <v>0</v>
      </c>
      <c r="T67" s="15">
        <f t="shared" si="4"/>
        <v>0</v>
      </c>
      <c r="U67" s="13">
        <v>0</v>
      </c>
      <c r="V67" s="16">
        <v>0</v>
      </c>
      <c r="W67" s="17">
        <v>0</v>
      </c>
      <c r="X67" s="18" t="e">
        <f>#REF!+F67+E67+J67+L67+O67+Q67-S67-U67-W67</f>
        <v>#REF!</v>
      </c>
      <c r="Y67" s="14" t="e">
        <f t="shared" si="1"/>
        <v>#REF!</v>
      </c>
      <c r="Z67" s="19" t="s">
        <v>29</v>
      </c>
    </row>
    <row r="68" spans="2:26" ht="22.5" thickBot="1" x14ac:dyDescent="0.3">
      <c r="B68" s="9">
        <v>62</v>
      </c>
      <c r="C68" s="10" t="s">
        <v>93</v>
      </c>
      <c r="D68" s="39">
        <v>13281.562610000001</v>
      </c>
      <c r="E68" s="101">
        <f>'БО и касса'!F68</f>
        <v>1583</v>
      </c>
      <c r="F68" s="1"/>
      <c r="G68" s="1"/>
      <c r="I68" s="14">
        <f t="shared" si="5"/>
        <v>0</v>
      </c>
      <c r="J68" s="103">
        <f t="shared" si="3"/>
        <v>0</v>
      </c>
      <c r="K68" s="14"/>
      <c r="L68" s="13"/>
      <c r="M68" s="13"/>
      <c r="N68" s="13"/>
      <c r="O68" s="13"/>
      <c r="P68" s="13"/>
      <c r="Q68" s="33"/>
      <c r="R68" s="15">
        <f t="shared" si="6"/>
        <v>0</v>
      </c>
      <c r="S68" s="13">
        <v>0</v>
      </c>
      <c r="T68" s="15">
        <f t="shared" si="4"/>
        <v>0</v>
      </c>
      <c r="U68" s="13">
        <v>0</v>
      </c>
      <c r="V68" s="16">
        <v>0</v>
      </c>
      <c r="W68" s="17">
        <v>0</v>
      </c>
      <c r="X68" s="18" t="e">
        <f>#REF!+F68+E68+J68+L68+O68+Q68-S68-U68-W68</f>
        <v>#REF!</v>
      </c>
      <c r="Y68" s="14" t="e">
        <f t="shared" si="1"/>
        <v>#REF!</v>
      </c>
      <c r="Z68" s="19" t="s">
        <v>29</v>
      </c>
    </row>
    <row r="69" spans="2:26" ht="22.5" thickBot="1" x14ac:dyDescent="0.3">
      <c r="B69" s="9">
        <v>63</v>
      </c>
      <c r="C69" s="10" t="s">
        <v>94</v>
      </c>
      <c r="D69" s="39">
        <v>180069.43953</v>
      </c>
      <c r="E69" s="101">
        <f>'БО и касса'!F69</f>
        <v>73940.306809999995</v>
      </c>
      <c r="F69" s="101">
        <f>'206 дт'!$F$68</f>
        <v>644.20729000000006</v>
      </c>
      <c r="G69" s="55"/>
      <c r="I69" s="14">
        <f t="shared" si="5"/>
        <v>644.20729000000006</v>
      </c>
      <c r="J69" s="103">
        <f t="shared" si="3"/>
        <v>8.7125320111989951E-3</v>
      </c>
      <c r="K69" s="14"/>
      <c r="L69" s="13"/>
      <c r="M69" s="13"/>
      <c r="N69" s="13"/>
      <c r="O69" s="13"/>
      <c r="P69" s="13"/>
      <c r="Q69" s="33"/>
      <c r="R69" s="15">
        <f t="shared" si="6"/>
        <v>8.7125320111989951E-3</v>
      </c>
      <c r="S69" s="13">
        <v>0</v>
      </c>
      <c r="T69" s="15">
        <f t="shared" si="4"/>
        <v>0</v>
      </c>
      <c r="U69" s="13">
        <v>0</v>
      </c>
      <c r="V69" s="16">
        <v>0</v>
      </c>
      <c r="W69" s="17">
        <v>0</v>
      </c>
      <c r="X69" s="18" t="e">
        <f>#REF!+F69+E69+J69+L69+O69+Q69-S69-U69-W69</f>
        <v>#REF!</v>
      </c>
      <c r="Y69" s="14" t="e">
        <f t="shared" si="1"/>
        <v>#REF!</v>
      </c>
      <c r="Z69" s="19" t="s">
        <v>31</v>
      </c>
    </row>
    <row r="70" spans="2:26" ht="21.75" x14ac:dyDescent="0.25">
      <c r="B70" s="9">
        <v>64</v>
      </c>
      <c r="C70" s="10" t="s">
        <v>95</v>
      </c>
      <c r="D70" s="39">
        <v>21296.157169999999</v>
      </c>
      <c r="E70" s="101">
        <f>'БО и касса'!F70</f>
        <v>2322.0294699999999</v>
      </c>
      <c r="F70" s="1"/>
      <c r="G70" s="1"/>
      <c r="I70" s="14">
        <f t="shared" si="5"/>
        <v>0</v>
      </c>
      <c r="J70" s="103">
        <f t="shared" si="3"/>
        <v>0</v>
      </c>
      <c r="K70" s="14"/>
      <c r="L70" s="13"/>
      <c r="M70" s="13"/>
      <c r="N70" s="13"/>
      <c r="O70" s="13"/>
      <c r="P70" s="13"/>
      <c r="Q70" s="33">
        <v>40.284410000000022</v>
      </c>
      <c r="R70" s="15">
        <f t="shared" si="6"/>
        <v>0</v>
      </c>
      <c r="S70" s="13">
        <v>0</v>
      </c>
      <c r="T70" s="15">
        <f t="shared" si="4"/>
        <v>1.7348793596491271E-2</v>
      </c>
      <c r="U70" s="13">
        <v>0</v>
      </c>
      <c r="V70" s="16">
        <v>0</v>
      </c>
      <c r="W70" s="17">
        <v>0</v>
      </c>
      <c r="X70" s="18" t="e">
        <f>#REF!+F70+E70+J70+L70+O70+Q70-S70-U70-W70</f>
        <v>#REF!</v>
      </c>
      <c r="Y70" s="14" t="e">
        <f t="shared" si="1"/>
        <v>#REF!</v>
      </c>
      <c r="Z70" s="19" t="s">
        <v>31</v>
      </c>
    </row>
    <row r="71" spans="2:26" x14ac:dyDescent="0.25">
      <c r="K71" s="2"/>
    </row>
  </sheetData>
  <autoFilter ref="B3:Z7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2">
    <mergeCell ref="B3:B5"/>
    <mergeCell ref="C3:C5"/>
    <mergeCell ref="D3:X3"/>
    <mergeCell ref="Y3:Y5"/>
    <mergeCell ref="Z3:Z5"/>
    <mergeCell ref="D4:F4"/>
    <mergeCell ref="I4:J4"/>
    <mergeCell ref="P4:Q4"/>
    <mergeCell ref="R4:S4"/>
    <mergeCell ref="T4:U4"/>
    <mergeCell ref="V4:W4"/>
    <mergeCell ref="K4:O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opLeftCell="A18" workbookViewId="0">
      <selection activeCell="D22" sqref="D22"/>
    </sheetView>
  </sheetViews>
  <sheetFormatPr defaultRowHeight="15" x14ac:dyDescent="0.25"/>
  <cols>
    <col min="1" max="1" width="15.42578125" style="95" customWidth="1"/>
    <col min="2" max="2" width="41.140625" style="95" customWidth="1"/>
    <col min="3" max="3" width="15.42578125" style="95" customWidth="1"/>
    <col min="4" max="4" width="20.140625" style="95" customWidth="1"/>
    <col min="5" max="5" width="19.85546875" style="95" customWidth="1"/>
    <col min="6" max="6" width="27.7109375" style="95" bestFit="1" customWidth="1"/>
    <col min="7" max="7" width="67.7109375" style="95" hidden="1" customWidth="1"/>
    <col min="8" max="8" width="14.28515625" style="95" customWidth="1"/>
    <col min="9" max="256" width="9.140625" style="95"/>
    <col min="257" max="257" width="15.42578125" style="95" customWidth="1"/>
    <col min="258" max="258" width="41.140625" style="95" customWidth="1"/>
    <col min="259" max="259" width="15.42578125" style="95" customWidth="1"/>
    <col min="260" max="260" width="20.140625" style="95" customWidth="1"/>
    <col min="261" max="261" width="19.85546875" style="95" customWidth="1"/>
    <col min="262" max="262" width="27.7109375" style="95" bestFit="1" customWidth="1"/>
    <col min="263" max="263" width="0" style="95" hidden="1" customWidth="1"/>
    <col min="264" max="264" width="14.28515625" style="95" customWidth="1"/>
    <col min="265" max="512" width="9.140625" style="95"/>
    <col min="513" max="513" width="15.42578125" style="95" customWidth="1"/>
    <col min="514" max="514" width="41.140625" style="95" customWidth="1"/>
    <col min="515" max="515" width="15.42578125" style="95" customWidth="1"/>
    <col min="516" max="516" width="20.140625" style="95" customWidth="1"/>
    <col min="517" max="517" width="19.85546875" style="95" customWidth="1"/>
    <col min="518" max="518" width="27.7109375" style="95" bestFit="1" customWidth="1"/>
    <col min="519" max="519" width="0" style="95" hidden="1" customWidth="1"/>
    <col min="520" max="520" width="14.28515625" style="95" customWidth="1"/>
    <col min="521" max="768" width="9.140625" style="95"/>
    <col min="769" max="769" width="15.42578125" style="95" customWidth="1"/>
    <col min="770" max="770" width="41.140625" style="95" customWidth="1"/>
    <col min="771" max="771" width="15.42578125" style="95" customWidth="1"/>
    <col min="772" max="772" width="20.140625" style="95" customWidth="1"/>
    <col min="773" max="773" width="19.85546875" style="95" customWidth="1"/>
    <col min="774" max="774" width="27.7109375" style="95" bestFit="1" customWidth="1"/>
    <col min="775" max="775" width="0" style="95" hidden="1" customWidth="1"/>
    <col min="776" max="776" width="14.28515625" style="95" customWidth="1"/>
    <col min="777" max="1024" width="9.140625" style="95"/>
    <col min="1025" max="1025" width="15.42578125" style="95" customWidth="1"/>
    <col min="1026" max="1026" width="41.140625" style="95" customWidth="1"/>
    <col min="1027" max="1027" width="15.42578125" style="95" customWidth="1"/>
    <col min="1028" max="1028" width="20.140625" style="95" customWidth="1"/>
    <col min="1029" max="1029" width="19.85546875" style="95" customWidth="1"/>
    <col min="1030" max="1030" width="27.7109375" style="95" bestFit="1" customWidth="1"/>
    <col min="1031" max="1031" width="0" style="95" hidden="1" customWidth="1"/>
    <col min="1032" max="1032" width="14.28515625" style="95" customWidth="1"/>
    <col min="1033" max="1280" width="9.140625" style="95"/>
    <col min="1281" max="1281" width="15.42578125" style="95" customWidth="1"/>
    <col min="1282" max="1282" width="41.140625" style="95" customWidth="1"/>
    <col min="1283" max="1283" width="15.42578125" style="95" customWidth="1"/>
    <col min="1284" max="1284" width="20.140625" style="95" customWidth="1"/>
    <col min="1285" max="1285" width="19.85546875" style="95" customWidth="1"/>
    <col min="1286" max="1286" width="27.7109375" style="95" bestFit="1" customWidth="1"/>
    <col min="1287" max="1287" width="0" style="95" hidden="1" customWidth="1"/>
    <col min="1288" max="1288" width="14.28515625" style="95" customWidth="1"/>
    <col min="1289" max="1536" width="9.140625" style="95"/>
    <col min="1537" max="1537" width="15.42578125" style="95" customWidth="1"/>
    <col min="1538" max="1538" width="41.140625" style="95" customWidth="1"/>
    <col min="1539" max="1539" width="15.42578125" style="95" customWidth="1"/>
    <col min="1540" max="1540" width="20.140625" style="95" customWidth="1"/>
    <col min="1541" max="1541" width="19.85546875" style="95" customWidth="1"/>
    <col min="1542" max="1542" width="27.7109375" style="95" bestFit="1" customWidth="1"/>
    <col min="1543" max="1543" width="0" style="95" hidden="1" customWidth="1"/>
    <col min="1544" max="1544" width="14.28515625" style="95" customWidth="1"/>
    <col min="1545" max="1792" width="9.140625" style="95"/>
    <col min="1793" max="1793" width="15.42578125" style="95" customWidth="1"/>
    <col min="1794" max="1794" width="41.140625" style="95" customWidth="1"/>
    <col min="1795" max="1795" width="15.42578125" style="95" customWidth="1"/>
    <col min="1796" max="1796" width="20.140625" style="95" customWidth="1"/>
    <col min="1797" max="1797" width="19.85546875" style="95" customWidth="1"/>
    <col min="1798" max="1798" width="27.7109375" style="95" bestFit="1" customWidth="1"/>
    <col min="1799" max="1799" width="0" style="95" hidden="1" customWidth="1"/>
    <col min="1800" max="1800" width="14.28515625" style="95" customWidth="1"/>
    <col min="1801" max="2048" width="9.140625" style="95"/>
    <col min="2049" max="2049" width="15.42578125" style="95" customWidth="1"/>
    <col min="2050" max="2050" width="41.140625" style="95" customWidth="1"/>
    <col min="2051" max="2051" width="15.42578125" style="95" customWidth="1"/>
    <col min="2052" max="2052" width="20.140625" style="95" customWidth="1"/>
    <col min="2053" max="2053" width="19.85546875" style="95" customWidth="1"/>
    <col min="2054" max="2054" width="27.7109375" style="95" bestFit="1" customWidth="1"/>
    <col min="2055" max="2055" width="0" style="95" hidden="1" customWidth="1"/>
    <col min="2056" max="2056" width="14.28515625" style="95" customWidth="1"/>
    <col min="2057" max="2304" width="9.140625" style="95"/>
    <col min="2305" max="2305" width="15.42578125" style="95" customWidth="1"/>
    <col min="2306" max="2306" width="41.140625" style="95" customWidth="1"/>
    <col min="2307" max="2307" width="15.42578125" style="95" customWidth="1"/>
    <col min="2308" max="2308" width="20.140625" style="95" customWidth="1"/>
    <col min="2309" max="2309" width="19.85546875" style="95" customWidth="1"/>
    <col min="2310" max="2310" width="27.7109375" style="95" bestFit="1" customWidth="1"/>
    <col min="2311" max="2311" width="0" style="95" hidden="1" customWidth="1"/>
    <col min="2312" max="2312" width="14.28515625" style="95" customWidth="1"/>
    <col min="2313" max="2560" width="9.140625" style="95"/>
    <col min="2561" max="2561" width="15.42578125" style="95" customWidth="1"/>
    <col min="2562" max="2562" width="41.140625" style="95" customWidth="1"/>
    <col min="2563" max="2563" width="15.42578125" style="95" customWidth="1"/>
    <col min="2564" max="2564" width="20.140625" style="95" customWidth="1"/>
    <col min="2565" max="2565" width="19.85546875" style="95" customWidth="1"/>
    <col min="2566" max="2566" width="27.7109375" style="95" bestFit="1" customWidth="1"/>
    <col min="2567" max="2567" width="0" style="95" hidden="1" customWidth="1"/>
    <col min="2568" max="2568" width="14.28515625" style="95" customWidth="1"/>
    <col min="2569" max="2816" width="9.140625" style="95"/>
    <col min="2817" max="2817" width="15.42578125" style="95" customWidth="1"/>
    <col min="2818" max="2818" width="41.140625" style="95" customWidth="1"/>
    <col min="2819" max="2819" width="15.42578125" style="95" customWidth="1"/>
    <col min="2820" max="2820" width="20.140625" style="95" customWidth="1"/>
    <col min="2821" max="2821" width="19.85546875" style="95" customWidth="1"/>
    <col min="2822" max="2822" width="27.7109375" style="95" bestFit="1" customWidth="1"/>
    <col min="2823" max="2823" width="0" style="95" hidden="1" customWidth="1"/>
    <col min="2824" max="2824" width="14.28515625" style="95" customWidth="1"/>
    <col min="2825" max="3072" width="9.140625" style="95"/>
    <col min="3073" max="3073" width="15.42578125" style="95" customWidth="1"/>
    <col min="3074" max="3074" width="41.140625" style="95" customWidth="1"/>
    <col min="3075" max="3075" width="15.42578125" style="95" customWidth="1"/>
    <col min="3076" max="3076" width="20.140625" style="95" customWidth="1"/>
    <col min="3077" max="3077" width="19.85546875" style="95" customWidth="1"/>
    <col min="3078" max="3078" width="27.7109375" style="95" bestFit="1" customWidth="1"/>
    <col min="3079" max="3079" width="0" style="95" hidden="1" customWidth="1"/>
    <col min="3080" max="3080" width="14.28515625" style="95" customWidth="1"/>
    <col min="3081" max="3328" width="9.140625" style="95"/>
    <col min="3329" max="3329" width="15.42578125" style="95" customWidth="1"/>
    <col min="3330" max="3330" width="41.140625" style="95" customWidth="1"/>
    <col min="3331" max="3331" width="15.42578125" style="95" customWidth="1"/>
    <col min="3332" max="3332" width="20.140625" style="95" customWidth="1"/>
    <col min="3333" max="3333" width="19.85546875" style="95" customWidth="1"/>
    <col min="3334" max="3334" width="27.7109375" style="95" bestFit="1" customWidth="1"/>
    <col min="3335" max="3335" width="0" style="95" hidden="1" customWidth="1"/>
    <col min="3336" max="3336" width="14.28515625" style="95" customWidth="1"/>
    <col min="3337" max="3584" width="9.140625" style="95"/>
    <col min="3585" max="3585" width="15.42578125" style="95" customWidth="1"/>
    <col min="3586" max="3586" width="41.140625" style="95" customWidth="1"/>
    <col min="3587" max="3587" width="15.42578125" style="95" customWidth="1"/>
    <col min="3588" max="3588" width="20.140625" style="95" customWidth="1"/>
    <col min="3589" max="3589" width="19.85546875" style="95" customWidth="1"/>
    <col min="3590" max="3590" width="27.7109375" style="95" bestFit="1" customWidth="1"/>
    <col min="3591" max="3591" width="0" style="95" hidden="1" customWidth="1"/>
    <col min="3592" max="3592" width="14.28515625" style="95" customWidth="1"/>
    <col min="3593" max="3840" width="9.140625" style="95"/>
    <col min="3841" max="3841" width="15.42578125" style="95" customWidth="1"/>
    <col min="3842" max="3842" width="41.140625" style="95" customWidth="1"/>
    <col min="3843" max="3843" width="15.42578125" style="95" customWidth="1"/>
    <col min="3844" max="3844" width="20.140625" style="95" customWidth="1"/>
    <col min="3845" max="3845" width="19.85546875" style="95" customWidth="1"/>
    <col min="3846" max="3846" width="27.7109375" style="95" bestFit="1" customWidth="1"/>
    <col min="3847" max="3847" width="0" style="95" hidden="1" customWidth="1"/>
    <col min="3848" max="3848" width="14.28515625" style="95" customWidth="1"/>
    <col min="3849" max="4096" width="9.140625" style="95"/>
    <col min="4097" max="4097" width="15.42578125" style="95" customWidth="1"/>
    <col min="4098" max="4098" width="41.140625" style="95" customWidth="1"/>
    <col min="4099" max="4099" width="15.42578125" style="95" customWidth="1"/>
    <col min="4100" max="4100" width="20.140625" style="95" customWidth="1"/>
    <col min="4101" max="4101" width="19.85546875" style="95" customWidth="1"/>
    <col min="4102" max="4102" width="27.7109375" style="95" bestFit="1" customWidth="1"/>
    <col min="4103" max="4103" width="0" style="95" hidden="1" customWidth="1"/>
    <col min="4104" max="4104" width="14.28515625" style="95" customWidth="1"/>
    <col min="4105" max="4352" width="9.140625" style="95"/>
    <col min="4353" max="4353" width="15.42578125" style="95" customWidth="1"/>
    <col min="4354" max="4354" width="41.140625" style="95" customWidth="1"/>
    <col min="4355" max="4355" width="15.42578125" style="95" customWidth="1"/>
    <col min="4356" max="4356" width="20.140625" style="95" customWidth="1"/>
    <col min="4357" max="4357" width="19.85546875" style="95" customWidth="1"/>
    <col min="4358" max="4358" width="27.7109375" style="95" bestFit="1" customWidth="1"/>
    <col min="4359" max="4359" width="0" style="95" hidden="1" customWidth="1"/>
    <col min="4360" max="4360" width="14.28515625" style="95" customWidth="1"/>
    <col min="4361" max="4608" width="9.140625" style="95"/>
    <col min="4609" max="4609" width="15.42578125" style="95" customWidth="1"/>
    <col min="4610" max="4610" width="41.140625" style="95" customWidth="1"/>
    <col min="4611" max="4611" width="15.42578125" style="95" customWidth="1"/>
    <col min="4612" max="4612" width="20.140625" style="95" customWidth="1"/>
    <col min="4613" max="4613" width="19.85546875" style="95" customWidth="1"/>
    <col min="4614" max="4614" width="27.7109375" style="95" bestFit="1" customWidth="1"/>
    <col min="4615" max="4615" width="0" style="95" hidden="1" customWidth="1"/>
    <col min="4616" max="4616" width="14.28515625" style="95" customWidth="1"/>
    <col min="4617" max="4864" width="9.140625" style="95"/>
    <col min="4865" max="4865" width="15.42578125" style="95" customWidth="1"/>
    <col min="4866" max="4866" width="41.140625" style="95" customWidth="1"/>
    <col min="4867" max="4867" width="15.42578125" style="95" customWidth="1"/>
    <col min="4868" max="4868" width="20.140625" style="95" customWidth="1"/>
    <col min="4869" max="4869" width="19.85546875" style="95" customWidth="1"/>
    <col min="4870" max="4870" width="27.7109375" style="95" bestFit="1" customWidth="1"/>
    <col min="4871" max="4871" width="0" style="95" hidden="1" customWidth="1"/>
    <col min="4872" max="4872" width="14.28515625" style="95" customWidth="1"/>
    <col min="4873" max="5120" width="9.140625" style="95"/>
    <col min="5121" max="5121" width="15.42578125" style="95" customWidth="1"/>
    <col min="5122" max="5122" width="41.140625" style="95" customWidth="1"/>
    <col min="5123" max="5123" width="15.42578125" style="95" customWidth="1"/>
    <col min="5124" max="5124" width="20.140625" style="95" customWidth="1"/>
    <col min="5125" max="5125" width="19.85546875" style="95" customWidth="1"/>
    <col min="5126" max="5126" width="27.7109375" style="95" bestFit="1" customWidth="1"/>
    <col min="5127" max="5127" width="0" style="95" hidden="1" customWidth="1"/>
    <col min="5128" max="5128" width="14.28515625" style="95" customWidth="1"/>
    <col min="5129" max="5376" width="9.140625" style="95"/>
    <col min="5377" max="5377" width="15.42578125" style="95" customWidth="1"/>
    <col min="5378" max="5378" width="41.140625" style="95" customWidth="1"/>
    <col min="5379" max="5379" width="15.42578125" style="95" customWidth="1"/>
    <col min="5380" max="5380" width="20.140625" style="95" customWidth="1"/>
    <col min="5381" max="5381" width="19.85546875" style="95" customWidth="1"/>
    <col min="5382" max="5382" width="27.7109375" style="95" bestFit="1" customWidth="1"/>
    <col min="5383" max="5383" width="0" style="95" hidden="1" customWidth="1"/>
    <col min="5384" max="5384" width="14.28515625" style="95" customWidth="1"/>
    <col min="5385" max="5632" width="9.140625" style="95"/>
    <col min="5633" max="5633" width="15.42578125" style="95" customWidth="1"/>
    <col min="5634" max="5634" width="41.140625" style="95" customWidth="1"/>
    <col min="5635" max="5635" width="15.42578125" style="95" customWidth="1"/>
    <col min="5636" max="5636" width="20.140625" style="95" customWidth="1"/>
    <col min="5637" max="5637" width="19.85546875" style="95" customWidth="1"/>
    <col min="5638" max="5638" width="27.7109375" style="95" bestFit="1" customWidth="1"/>
    <col min="5639" max="5639" width="0" style="95" hidden="1" customWidth="1"/>
    <col min="5640" max="5640" width="14.28515625" style="95" customWidth="1"/>
    <col min="5641" max="5888" width="9.140625" style="95"/>
    <col min="5889" max="5889" width="15.42578125" style="95" customWidth="1"/>
    <col min="5890" max="5890" width="41.140625" style="95" customWidth="1"/>
    <col min="5891" max="5891" width="15.42578125" style="95" customWidth="1"/>
    <col min="5892" max="5892" width="20.140625" style="95" customWidth="1"/>
    <col min="5893" max="5893" width="19.85546875" style="95" customWidth="1"/>
    <col min="5894" max="5894" width="27.7109375" style="95" bestFit="1" customWidth="1"/>
    <col min="5895" max="5895" width="0" style="95" hidden="1" customWidth="1"/>
    <col min="5896" max="5896" width="14.28515625" style="95" customWidth="1"/>
    <col min="5897" max="6144" width="9.140625" style="95"/>
    <col min="6145" max="6145" width="15.42578125" style="95" customWidth="1"/>
    <col min="6146" max="6146" width="41.140625" style="95" customWidth="1"/>
    <col min="6147" max="6147" width="15.42578125" style="95" customWidth="1"/>
    <col min="6148" max="6148" width="20.140625" style="95" customWidth="1"/>
    <col min="6149" max="6149" width="19.85546875" style="95" customWidth="1"/>
    <col min="6150" max="6150" width="27.7109375" style="95" bestFit="1" customWidth="1"/>
    <col min="6151" max="6151" width="0" style="95" hidden="1" customWidth="1"/>
    <col min="6152" max="6152" width="14.28515625" style="95" customWidth="1"/>
    <col min="6153" max="6400" width="9.140625" style="95"/>
    <col min="6401" max="6401" width="15.42578125" style="95" customWidth="1"/>
    <col min="6402" max="6402" width="41.140625" style="95" customWidth="1"/>
    <col min="6403" max="6403" width="15.42578125" style="95" customWidth="1"/>
    <col min="6404" max="6404" width="20.140625" style="95" customWidth="1"/>
    <col min="6405" max="6405" width="19.85546875" style="95" customWidth="1"/>
    <col min="6406" max="6406" width="27.7109375" style="95" bestFit="1" customWidth="1"/>
    <col min="6407" max="6407" width="0" style="95" hidden="1" customWidth="1"/>
    <col min="6408" max="6408" width="14.28515625" style="95" customWidth="1"/>
    <col min="6409" max="6656" width="9.140625" style="95"/>
    <col min="6657" max="6657" width="15.42578125" style="95" customWidth="1"/>
    <col min="6658" max="6658" width="41.140625" style="95" customWidth="1"/>
    <col min="6659" max="6659" width="15.42578125" style="95" customWidth="1"/>
    <col min="6660" max="6660" width="20.140625" style="95" customWidth="1"/>
    <col min="6661" max="6661" width="19.85546875" style="95" customWidth="1"/>
    <col min="6662" max="6662" width="27.7109375" style="95" bestFit="1" customWidth="1"/>
    <col min="6663" max="6663" width="0" style="95" hidden="1" customWidth="1"/>
    <col min="6664" max="6664" width="14.28515625" style="95" customWidth="1"/>
    <col min="6665" max="6912" width="9.140625" style="95"/>
    <col min="6913" max="6913" width="15.42578125" style="95" customWidth="1"/>
    <col min="6914" max="6914" width="41.140625" style="95" customWidth="1"/>
    <col min="6915" max="6915" width="15.42578125" style="95" customWidth="1"/>
    <col min="6916" max="6916" width="20.140625" style="95" customWidth="1"/>
    <col min="6917" max="6917" width="19.85546875" style="95" customWidth="1"/>
    <col min="6918" max="6918" width="27.7109375" style="95" bestFit="1" customWidth="1"/>
    <col min="6919" max="6919" width="0" style="95" hidden="1" customWidth="1"/>
    <col min="6920" max="6920" width="14.28515625" style="95" customWidth="1"/>
    <col min="6921" max="7168" width="9.140625" style="95"/>
    <col min="7169" max="7169" width="15.42578125" style="95" customWidth="1"/>
    <col min="7170" max="7170" width="41.140625" style="95" customWidth="1"/>
    <col min="7171" max="7171" width="15.42578125" style="95" customWidth="1"/>
    <col min="7172" max="7172" width="20.140625" style="95" customWidth="1"/>
    <col min="7173" max="7173" width="19.85546875" style="95" customWidth="1"/>
    <col min="7174" max="7174" width="27.7109375" style="95" bestFit="1" customWidth="1"/>
    <col min="7175" max="7175" width="0" style="95" hidden="1" customWidth="1"/>
    <col min="7176" max="7176" width="14.28515625" style="95" customWidth="1"/>
    <col min="7177" max="7424" width="9.140625" style="95"/>
    <col min="7425" max="7425" width="15.42578125" style="95" customWidth="1"/>
    <col min="7426" max="7426" width="41.140625" style="95" customWidth="1"/>
    <col min="7427" max="7427" width="15.42578125" style="95" customWidth="1"/>
    <col min="7428" max="7428" width="20.140625" style="95" customWidth="1"/>
    <col min="7429" max="7429" width="19.85546875" style="95" customWidth="1"/>
    <col min="7430" max="7430" width="27.7109375" style="95" bestFit="1" customWidth="1"/>
    <col min="7431" max="7431" width="0" style="95" hidden="1" customWidth="1"/>
    <col min="7432" max="7432" width="14.28515625" style="95" customWidth="1"/>
    <col min="7433" max="7680" width="9.140625" style="95"/>
    <col min="7681" max="7681" width="15.42578125" style="95" customWidth="1"/>
    <col min="7682" max="7682" width="41.140625" style="95" customWidth="1"/>
    <col min="7683" max="7683" width="15.42578125" style="95" customWidth="1"/>
    <col min="7684" max="7684" width="20.140625" style="95" customWidth="1"/>
    <col min="7685" max="7685" width="19.85546875" style="95" customWidth="1"/>
    <col min="7686" max="7686" width="27.7109375" style="95" bestFit="1" customWidth="1"/>
    <col min="7687" max="7687" width="0" style="95" hidden="1" customWidth="1"/>
    <col min="7688" max="7688" width="14.28515625" style="95" customWidth="1"/>
    <col min="7689" max="7936" width="9.140625" style="95"/>
    <col min="7937" max="7937" width="15.42578125" style="95" customWidth="1"/>
    <col min="7938" max="7938" width="41.140625" style="95" customWidth="1"/>
    <col min="7939" max="7939" width="15.42578125" style="95" customWidth="1"/>
    <col min="7940" max="7940" width="20.140625" style="95" customWidth="1"/>
    <col min="7941" max="7941" width="19.85546875" style="95" customWidth="1"/>
    <col min="7942" max="7942" width="27.7109375" style="95" bestFit="1" customWidth="1"/>
    <col min="7943" max="7943" width="0" style="95" hidden="1" customWidth="1"/>
    <col min="7944" max="7944" width="14.28515625" style="95" customWidth="1"/>
    <col min="7945" max="8192" width="9.140625" style="95"/>
    <col min="8193" max="8193" width="15.42578125" style="95" customWidth="1"/>
    <col min="8194" max="8194" width="41.140625" style="95" customWidth="1"/>
    <col min="8195" max="8195" width="15.42578125" style="95" customWidth="1"/>
    <col min="8196" max="8196" width="20.140625" style="95" customWidth="1"/>
    <col min="8197" max="8197" width="19.85546875" style="95" customWidth="1"/>
    <col min="8198" max="8198" width="27.7109375" style="95" bestFit="1" customWidth="1"/>
    <col min="8199" max="8199" width="0" style="95" hidden="1" customWidth="1"/>
    <col min="8200" max="8200" width="14.28515625" style="95" customWidth="1"/>
    <col min="8201" max="8448" width="9.140625" style="95"/>
    <col min="8449" max="8449" width="15.42578125" style="95" customWidth="1"/>
    <col min="8450" max="8450" width="41.140625" style="95" customWidth="1"/>
    <col min="8451" max="8451" width="15.42578125" style="95" customWidth="1"/>
    <col min="8452" max="8452" width="20.140625" style="95" customWidth="1"/>
    <col min="8453" max="8453" width="19.85546875" style="95" customWidth="1"/>
    <col min="8454" max="8454" width="27.7109375" style="95" bestFit="1" customWidth="1"/>
    <col min="8455" max="8455" width="0" style="95" hidden="1" customWidth="1"/>
    <col min="8456" max="8456" width="14.28515625" style="95" customWidth="1"/>
    <col min="8457" max="8704" width="9.140625" style="95"/>
    <col min="8705" max="8705" width="15.42578125" style="95" customWidth="1"/>
    <col min="8706" max="8706" width="41.140625" style="95" customWidth="1"/>
    <col min="8707" max="8707" width="15.42578125" style="95" customWidth="1"/>
    <col min="8708" max="8708" width="20.140625" style="95" customWidth="1"/>
    <col min="8709" max="8709" width="19.85546875" style="95" customWidth="1"/>
    <col min="8710" max="8710" width="27.7109375" style="95" bestFit="1" customWidth="1"/>
    <col min="8711" max="8711" width="0" style="95" hidden="1" customWidth="1"/>
    <col min="8712" max="8712" width="14.28515625" style="95" customWidth="1"/>
    <col min="8713" max="8960" width="9.140625" style="95"/>
    <col min="8961" max="8961" width="15.42578125" style="95" customWidth="1"/>
    <col min="8962" max="8962" width="41.140625" style="95" customWidth="1"/>
    <col min="8963" max="8963" width="15.42578125" style="95" customWidth="1"/>
    <col min="8964" max="8964" width="20.140625" style="95" customWidth="1"/>
    <col min="8965" max="8965" width="19.85546875" style="95" customWidth="1"/>
    <col min="8966" max="8966" width="27.7109375" style="95" bestFit="1" customWidth="1"/>
    <col min="8967" max="8967" width="0" style="95" hidden="1" customWidth="1"/>
    <col min="8968" max="8968" width="14.28515625" style="95" customWidth="1"/>
    <col min="8969" max="9216" width="9.140625" style="95"/>
    <col min="9217" max="9217" width="15.42578125" style="95" customWidth="1"/>
    <col min="9218" max="9218" width="41.140625" style="95" customWidth="1"/>
    <col min="9219" max="9219" width="15.42578125" style="95" customWidth="1"/>
    <col min="9220" max="9220" width="20.140625" style="95" customWidth="1"/>
    <col min="9221" max="9221" width="19.85546875" style="95" customWidth="1"/>
    <col min="9222" max="9222" width="27.7109375" style="95" bestFit="1" customWidth="1"/>
    <col min="9223" max="9223" width="0" style="95" hidden="1" customWidth="1"/>
    <col min="9224" max="9224" width="14.28515625" style="95" customWidth="1"/>
    <col min="9225" max="9472" width="9.140625" style="95"/>
    <col min="9473" max="9473" width="15.42578125" style="95" customWidth="1"/>
    <col min="9474" max="9474" width="41.140625" style="95" customWidth="1"/>
    <col min="9475" max="9475" width="15.42578125" style="95" customWidth="1"/>
    <col min="9476" max="9476" width="20.140625" style="95" customWidth="1"/>
    <col min="9477" max="9477" width="19.85546875" style="95" customWidth="1"/>
    <col min="9478" max="9478" width="27.7109375" style="95" bestFit="1" customWidth="1"/>
    <col min="9479" max="9479" width="0" style="95" hidden="1" customWidth="1"/>
    <col min="9480" max="9480" width="14.28515625" style="95" customWidth="1"/>
    <col min="9481" max="9728" width="9.140625" style="95"/>
    <col min="9729" max="9729" width="15.42578125" style="95" customWidth="1"/>
    <col min="9730" max="9730" width="41.140625" style="95" customWidth="1"/>
    <col min="9731" max="9731" width="15.42578125" style="95" customWidth="1"/>
    <col min="9732" max="9732" width="20.140625" style="95" customWidth="1"/>
    <col min="9733" max="9733" width="19.85546875" style="95" customWidth="1"/>
    <col min="9734" max="9734" width="27.7109375" style="95" bestFit="1" customWidth="1"/>
    <col min="9735" max="9735" width="0" style="95" hidden="1" customWidth="1"/>
    <col min="9736" max="9736" width="14.28515625" style="95" customWidth="1"/>
    <col min="9737" max="9984" width="9.140625" style="95"/>
    <col min="9985" max="9985" width="15.42578125" style="95" customWidth="1"/>
    <col min="9986" max="9986" width="41.140625" style="95" customWidth="1"/>
    <col min="9987" max="9987" width="15.42578125" style="95" customWidth="1"/>
    <col min="9988" max="9988" width="20.140625" style="95" customWidth="1"/>
    <col min="9989" max="9989" width="19.85546875" style="95" customWidth="1"/>
    <col min="9990" max="9990" width="27.7109375" style="95" bestFit="1" customWidth="1"/>
    <col min="9991" max="9991" width="0" style="95" hidden="1" customWidth="1"/>
    <col min="9992" max="9992" width="14.28515625" style="95" customWidth="1"/>
    <col min="9993" max="10240" width="9.140625" style="95"/>
    <col min="10241" max="10241" width="15.42578125" style="95" customWidth="1"/>
    <col min="10242" max="10242" width="41.140625" style="95" customWidth="1"/>
    <col min="10243" max="10243" width="15.42578125" style="95" customWidth="1"/>
    <col min="10244" max="10244" width="20.140625" style="95" customWidth="1"/>
    <col min="10245" max="10245" width="19.85546875" style="95" customWidth="1"/>
    <col min="10246" max="10246" width="27.7109375" style="95" bestFit="1" customWidth="1"/>
    <col min="10247" max="10247" width="0" style="95" hidden="1" customWidth="1"/>
    <col min="10248" max="10248" width="14.28515625" style="95" customWidth="1"/>
    <col min="10249" max="10496" width="9.140625" style="95"/>
    <col min="10497" max="10497" width="15.42578125" style="95" customWidth="1"/>
    <col min="10498" max="10498" width="41.140625" style="95" customWidth="1"/>
    <col min="10499" max="10499" width="15.42578125" style="95" customWidth="1"/>
    <col min="10500" max="10500" width="20.140625" style="95" customWidth="1"/>
    <col min="10501" max="10501" width="19.85546875" style="95" customWidth="1"/>
    <col min="10502" max="10502" width="27.7109375" style="95" bestFit="1" customWidth="1"/>
    <col min="10503" max="10503" width="0" style="95" hidden="1" customWidth="1"/>
    <col min="10504" max="10504" width="14.28515625" style="95" customWidth="1"/>
    <col min="10505" max="10752" width="9.140625" style="95"/>
    <col min="10753" max="10753" width="15.42578125" style="95" customWidth="1"/>
    <col min="10754" max="10754" width="41.140625" style="95" customWidth="1"/>
    <col min="10755" max="10755" width="15.42578125" style="95" customWidth="1"/>
    <col min="10756" max="10756" width="20.140625" style="95" customWidth="1"/>
    <col min="10757" max="10757" width="19.85546875" style="95" customWidth="1"/>
    <col min="10758" max="10758" width="27.7109375" style="95" bestFit="1" customWidth="1"/>
    <col min="10759" max="10759" width="0" style="95" hidden="1" customWidth="1"/>
    <col min="10760" max="10760" width="14.28515625" style="95" customWidth="1"/>
    <col min="10761" max="11008" width="9.140625" style="95"/>
    <col min="11009" max="11009" width="15.42578125" style="95" customWidth="1"/>
    <col min="11010" max="11010" width="41.140625" style="95" customWidth="1"/>
    <col min="11011" max="11011" width="15.42578125" style="95" customWidth="1"/>
    <col min="11012" max="11012" width="20.140625" style="95" customWidth="1"/>
    <col min="11013" max="11013" width="19.85546875" style="95" customWidth="1"/>
    <col min="11014" max="11014" width="27.7109375" style="95" bestFit="1" customWidth="1"/>
    <col min="11015" max="11015" width="0" style="95" hidden="1" customWidth="1"/>
    <col min="11016" max="11016" width="14.28515625" style="95" customWidth="1"/>
    <col min="11017" max="11264" width="9.140625" style="95"/>
    <col min="11265" max="11265" width="15.42578125" style="95" customWidth="1"/>
    <col min="11266" max="11266" width="41.140625" style="95" customWidth="1"/>
    <col min="11267" max="11267" width="15.42578125" style="95" customWidth="1"/>
    <col min="11268" max="11268" width="20.140625" style="95" customWidth="1"/>
    <col min="11269" max="11269" width="19.85546875" style="95" customWidth="1"/>
    <col min="11270" max="11270" width="27.7109375" style="95" bestFit="1" customWidth="1"/>
    <col min="11271" max="11271" width="0" style="95" hidden="1" customWidth="1"/>
    <col min="11272" max="11272" width="14.28515625" style="95" customWidth="1"/>
    <col min="11273" max="11520" width="9.140625" style="95"/>
    <col min="11521" max="11521" width="15.42578125" style="95" customWidth="1"/>
    <col min="11522" max="11522" width="41.140625" style="95" customWidth="1"/>
    <col min="11523" max="11523" width="15.42578125" style="95" customWidth="1"/>
    <col min="11524" max="11524" width="20.140625" style="95" customWidth="1"/>
    <col min="11525" max="11525" width="19.85546875" style="95" customWidth="1"/>
    <col min="11526" max="11526" width="27.7109375" style="95" bestFit="1" customWidth="1"/>
    <col min="11527" max="11527" width="0" style="95" hidden="1" customWidth="1"/>
    <col min="11528" max="11528" width="14.28515625" style="95" customWidth="1"/>
    <col min="11529" max="11776" width="9.140625" style="95"/>
    <col min="11777" max="11777" width="15.42578125" style="95" customWidth="1"/>
    <col min="11778" max="11778" width="41.140625" style="95" customWidth="1"/>
    <col min="11779" max="11779" width="15.42578125" style="95" customWidth="1"/>
    <col min="11780" max="11780" width="20.140625" style="95" customWidth="1"/>
    <col min="11781" max="11781" width="19.85546875" style="95" customWidth="1"/>
    <col min="11782" max="11782" width="27.7109375" style="95" bestFit="1" customWidth="1"/>
    <col min="11783" max="11783" width="0" style="95" hidden="1" customWidth="1"/>
    <col min="11784" max="11784" width="14.28515625" style="95" customWidth="1"/>
    <col min="11785" max="12032" width="9.140625" style="95"/>
    <col min="12033" max="12033" width="15.42578125" style="95" customWidth="1"/>
    <col min="12034" max="12034" width="41.140625" style="95" customWidth="1"/>
    <col min="12035" max="12035" width="15.42578125" style="95" customWidth="1"/>
    <col min="12036" max="12036" width="20.140625" style="95" customWidth="1"/>
    <col min="12037" max="12037" width="19.85546875" style="95" customWidth="1"/>
    <col min="12038" max="12038" width="27.7109375" style="95" bestFit="1" customWidth="1"/>
    <col min="12039" max="12039" width="0" style="95" hidden="1" customWidth="1"/>
    <col min="12040" max="12040" width="14.28515625" style="95" customWidth="1"/>
    <col min="12041" max="12288" width="9.140625" style="95"/>
    <col min="12289" max="12289" width="15.42578125" style="95" customWidth="1"/>
    <col min="12290" max="12290" width="41.140625" style="95" customWidth="1"/>
    <col min="12291" max="12291" width="15.42578125" style="95" customWidth="1"/>
    <col min="12292" max="12292" width="20.140625" style="95" customWidth="1"/>
    <col min="12293" max="12293" width="19.85546875" style="95" customWidth="1"/>
    <col min="12294" max="12294" width="27.7109375" style="95" bestFit="1" customWidth="1"/>
    <col min="12295" max="12295" width="0" style="95" hidden="1" customWidth="1"/>
    <col min="12296" max="12296" width="14.28515625" style="95" customWidth="1"/>
    <col min="12297" max="12544" width="9.140625" style="95"/>
    <col min="12545" max="12545" width="15.42578125" style="95" customWidth="1"/>
    <col min="12546" max="12546" width="41.140625" style="95" customWidth="1"/>
    <col min="12547" max="12547" width="15.42578125" style="95" customWidth="1"/>
    <col min="12548" max="12548" width="20.140625" style="95" customWidth="1"/>
    <col min="12549" max="12549" width="19.85546875" style="95" customWidth="1"/>
    <col min="12550" max="12550" width="27.7109375" style="95" bestFit="1" customWidth="1"/>
    <col min="12551" max="12551" width="0" style="95" hidden="1" customWidth="1"/>
    <col min="12552" max="12552" width="14.28515625" style="95" customWidth="1"/>
    <col min="12553" max="12800" width="9.140625" style="95"/>
    <col min="12801" max="12801" width="15.42578125" style="95" customWidth="1"/>
    <col min="12802" max="12802" width="41.140625" style="95" customWidth="1"/>
    <col min="12803" max="12803" width="15.42578125" style="95" customWidth="1"/>
    <col min="12804" max="12804" width="20.140625" style="95" customWidth="1"/>
    <col min="12805" max="12805" width="19.85546875" style="95" customWidth="1"/>
    <col min="12806" max="12806" width="27.7109375" style="95" bestFit="1" customWidth="1"/>
    <col min="12807" max="12807" width="0" style="95" hidden="1" customWidth="1"/>
    <col min="12808" max="12808" width="14.28515625" style="95" customWidth="1"/>
    <col min="12809" max="13056" width="9.140625" style="95"/>
    <col min="13057" max="13057" width="15.42578125" style="95" customWidth="1"/>
    <col min="13058" max="13058" width="41.140625" style="95" customWidth="1"/>
    <col min="13059" max="13059" width="15.42578125" style="95" customWidth="1"/>
    <col min="13060" max="13060" width="20.140625" style="95" customWidth="1"/>
    <col min="13061" max="13061" width="19.85546875" style="95" customWidth="1"/>
    <col min="13062" max="13062" width="27.7109375" style="95" bestFit="1" customWidth="1"/>
    <col min="13063" max="13063" width="0" style="95" hidden="1" customWidth="1"/>
    <col min="13064" max="13064" width="14.28515625" style="95" customWidth="1"/>
    <col min="13065" max="13312" width="9.140625" style="95"/>
    <col min="13313" max="13313" width="15.42578125" style="95" customWidth="1"/>
    <col min="13314" max="13314" width="41.140625" style="95" customWidth="1"/>
    <col min="13315" max="13315" width="15.42578125" style="95" customWidth="1"/>
    <col min="13316" max="13316" width="20.140625" style="95" customWidth="1"/>
    <col min="13317" max="13317" width="19.85546875" style="95" customWidth="1"/>
    <col min="13318" max="13318" width="27.7109375" style="95" bestFit="1" customWidth="1"/>
    <col min="13319" max="13319" width="0" style="95" hidden="1" customWidth="1"/>
    <col min="13320" max="13320" width="14.28515625" style="95" customWidth="1"/>
    <col min="13321" max="13568" width="9.140625" style="95"/>
    <col min="13569" max="13569" width="15.42578125" style="95" customWidth="1"/>
    <col min="13570" max="13570" width="41.140625" style="95" customWidth="1"/>
    <col min="13571" max="13571" width="15.42578125" style="95" customWidth="1"/>
    <col min="13572" max="13572" width="20.140625" style="95" customWidth="1"/>
    <col min="13573" max="13573" width="19.85546875" style="95" customWidth="1"/>
    <col min="13574" max="13574" width="27.7109375" style="95" bestFit="1" customWidth="1"/>
    <col min="13575" max="13575" width="0" style="95" hidden="1" customWidth="1"/>
    <col min="13576" max="13576" width="14.28515625" style="95" customWidth="1"/>
    <col min="13577" max="13824" width="9.140625" style="95"/>
    <col min="13825" max="13825" width="15.42578125" style="95" customWidth="1"/>
    <col min="13826" max="13826" width="41.140625" style="95" customWidth="1"/>
    <col min="13827" max="13827" width="15.42578125" style="95" customWidth="1"/>
    <col min="13828" max="13828" width="20.140625" style="95" customWidth="1"/>
    <col min="13829" max="13829" width="19.85546875" style="95" customWidth="1"/>
    <col min="13830" max="13830" width="27.7109375" style="95" bestFit="1" customWidth="1"/>
    <col min="13831" max="13831" width="0" style="95" hidden="1" customWidth="1"/>
    <col min="13832" max="13832" width="14.28515625" style="95" customWidth="1"/>
    <col min="13833" max="14080" width="9.140625" style="95"/>
    <col min="14081" max="14081" width="15.42578125" style="95" customWidth="1"/>
    <col min="14082" max="14082" width="41.140625" style="95" customWidth="1"/>
    <col min="14083" max="14083" width="15.42578125" style="95" customWidth="1"/>
    <col min="14084" max="14084" width="20.140625" style="95" customWidth="1"/>
    <col min="14085" max="14085" width="19.85546875" style="95" customWidth="1"/>
    <col min="14086" max="14086" width="27.7109375" style="95" bestFit="1" customWidth="1"/>
    <col min="14087" max="14087" width="0" style="95" hidden="1" customWidth="1"/>
    <col min="14088" max="14088" width="14.28515625" style="95" customWidth="1"/>
    <col min="14089" max="14336" width="9.140625" style="95"/>
    <col min="14337" max="14337" width="15.42578125" style="95" customWidth="1"/>
    <col min="14338" max="14338" width="41.140625" style="95" customWidth="1"/>
    <col min="14339" max="14339" width="15.42578125" style="95" customWidth="1"/>
    <col min="14340" max="14340" width="20.140625" style="95" customWidth="1"/>
    <col min="14341" max="14341" width="19.85546875" style="95" customWidth="1"/>
    <col min="14342" max="14342" width="27.7109375" style="95" bestFit="1" customWidth="1"/>
    <col min="14343" max="14343" width="0" style="95" hidden="1" customWidth="1"/>
    <col min="14344" max="14344" width="14.28515625" style="95" customWidth="1"/>
    <col min="14345" max="14592" width="9.140625" style="95"/>
    <col min="14593" max="14593" width="15.42578125" style="95" customWidth="1"/>
    <col min="14594" max="14594" width="41.140625" style="95" customWidth="1"/>
    <col min="14595" max="14595" width="15.42578125" style="95" customWidth="1"/>
    <col min="14596" max="14596" width="20.140625" style="95" customWidth="1"/>
    <col min="14597" max="14597" width="19.85546875" style="95" customWidth="1"/>
    <col min="14598" max="14598" width="27.7109375" style="95" bestFit="1" customWidth="1"/>
    <col min="14599" max="14599" width="0" style="95" hidden="1" customWidth="1"/>
    <col min="14600" max="14600" width="14.28515625" style="95" customWidth="1"/>
    <col min="14601" max="14848" width="9.140625" style="95"/>
    <col min="14849" max="14849" width="15.42578125" style="95" customWidth="1"/>
    <col min="14850" max="14850" width="41.140625" style="95" customWidth="1"/>
    <col min="14851" max="14851" width="15.42578125" style="95" customWidth="1"/>
    <col min="14852" max="14852" width="20.140625" style="95" customWidth="1"/>
    <col min="14853" max="14853" width="19.85546875" style="95" customWidth="1"/>
    <col min="14854" max="14854" width="27.7109375" style="95" bestFit="1" customWidth="1"/>
    <col min="14855" max="14855" width="0" style="95" hidden="1" customWidth="1"/>
    <col min="14856" max="14856" width="14.28515625" style="95" customWidth="1"/>
    <col min="14857" max="15104" width="9.140625" style="95"/>
    <col min="15105" max="15105" width="15.42578125" style="95" customWidth="1"/>
    <col min="15106" max="15106" width="41.140625" style="95" customWidth="1"/>
    <col min="15107" max="15107" width="15.42578125" style="95" customWidth="1"/>
    <col min="15108" max="15108" width="20.140625" style="95" customWidth="1"/>
    <col min="15109" max="15109" width="19.85546875" style="95" customWidth="1"/>
    <col min="15110" max="15110" width="27.7109375" style="95" bestFit="1" customWidth="1"/>
    <col min="15111" max="15111" width="0" style="95" hidden="1" customWidth="1"/>
    <col min="15112" max="15112" width="14.28515625" style="95" customWidth="1"/>
    <col min="15113" max="15360" width="9.140625" style="95"/>
    <col min="15361" max="15361" width="15.42578125" style="95" customWidth="1"/>
    <col min="15362" max="15362" width="41.140625" style="95" customWidth="1"/>
    <col min="15363" max="15363" width="15.42578125" style="95" customWidth="1"/>
    <col min="15364" max="15364" width="20.140625" style="95" customWidth="1"/>
    <col min="15365" max="15365" width="19.85546875" style="95" customWidth="1"/>
    <col min="15366" max="15366" width="27.7109375" style="95" bestFit="1" customWidth="1"/>
    <col min="15367" max="15367" width="0" style="95" hidden="1" customWidth="1"/>
    <col min="15368" max="15368" width="14.28515625" style="95" customWidth="1"/>
    <col min="15369" max="15616" width="9.140625" style="95"/>
    <col min="15617" max="15617" width="15.42578125" style="95" customWidth="1"/>
    <col min="15618" max="15618" width="41.140625" style="95" customWidth="1"/>
    <col min="15619" max="15619" width="15.42578125" style="95" customWidth="1"/>
    <col min="15620" max="15620" width="20.140625" style="95" customWidth="1"/>
    <col min="15621" max="15621" width="19.85546875" style="95" customWidth="1"/>
    <col min="15622" max="15622" width="27.7109375" style="95" bestFit="1" customWidth="1"/>
    <col min="15623" max="15623" width="0" style="95" hidden="1" customWidth="1"/>
    <col min="15624" max="15624" width="14.28515625" style="95" customWidth="1"/>
    <col min="15625" max="15872" width="9.140625" style="95"/>
    <col min="15873" max="15873" width="15.42578125" style="95" customWidth="1"/>
    <col min="15874" max="15874" width="41.140625" style="95" customWidth="1"/>
    <col min="15875" max="15875" width="15.42578125" style="95" customWidth="1"/>
    <col min="15876" max="15876" width="20.140625" style="95" customWidth="1"/>
    <col min="15877" max="15877" width="19.85546875" style="95" customWidth="1"/>
    <col min="15878" max="15878" width="27.7109375" style="95" bestFit="1" customWidth="1"/>
    <col min="15879" max="15879" width="0" style="95" hidden="1" customWidth="1"/>
    <col min="15880" max="15880" width="14.28515625" style="95" customWidth="1"/>
    <col min="15881" max="16128" width="9.140625" style="95"/>
    <col min="16129" max="16129" width="15.42578125" style="95" customWidth="1"/>
    <col min="16130" max="16130" width="41.140625" style="95" customWidth="1"/>
    <col min="16131" max="16131" width="15.42578125" style="95" customWidth="1"/>
    <col min="16132" max="16132" width="20.140625" style="95" customWidth="1"/>
    <col min="16133" max="16133" width="19.85546875" style="95" customWidth="1"/>
    <col min="16134" max="16134" width="27.7109375" style="95" bestFit="1" customWidth="1"/>
    <col min="16135" max="16135" width="0" style="95" hidden="1" customWidth="1"/>
    <col min="16136" max="16136" width="14.28515625" style="95" customWidth="1"/>
    <col min="16137" max="16384" width="9.140625" style="95"/>
  </cols>
  <sheetData>
    <row r="1" spans="1:7" ht="18.75" customHeight="1" x14ac:dyDescent="0.25">
      <c r="A1" s="145" t="s">
        <v>295</v>
      </c>
      <c r="B1" s="145"/>
      <c r="C1" s="145"/>
      <c r="D1" s="145"/>
      <c r="E1" s="145"/>
      <c r="F1" s="145"/>
    </row>
    <row r="2" spans="1:7" ht="15.75" x14ac:dyDescent="0.25">
      <c r="A2" s="140" t="s">
        <v>296</v>
      </c>
      <c r="B2" s="140"/>
      <c r="C2" s="141" t="s">
        <v>539</v>
      </c>
      <c r="D2" s="141"/>
      <c r="E2" s="141"/>
      <c r="F2" s="141"/>
      <c r="G2" s="98" t="s">
        <v>539</v>
      </c>
    </row>
    <row r="3" spans="1:7" ht="45" x14ac:dyDescent="0.25">
      <c r="A3" s="140" t="s">
        <v>297</v>
      </c>
      <c r="B3" s="140"/>
      <c r="C3" s="141" t="s">
        <v>540</v>
      </c>
      <c r="D3" s="141"/>
      <c r="E3" s="141"/>
      <c r="F3" s="141"/>
      <c r="G3" s="98" t="s">
        <v>540</v>
      </c>
    </row>
    <row r="4" spans="1:7" ht="15.75" x14ac:dyDescent="0.25">
      <c r="A4" s="140" t="s">
        <v>299</v>
      </c>
      <c r="B4" s="140"/>
      <c r="C4" s="141" t="s">
        <v>499</v>
      </c>
      <c r="D4" s="141"/>
      <c r="E4" s="141"/>
      <c r="F4" s="141"/>
      <c r="G4" s="98" t="s">
        <v>499</v>
      </c>
    </row>
    <row r="5" spans="1:7" ht="15.75" x14ac:dyDescent="0.25">
      <c r="A5" s="140" t="s">
        <v>300</v>
      </c>
      <c r="B5" s="140"/>
      <c r="C5" s="141" t="s">
        <v>541</v>
      </c>
      <c r="D5" s="141"/>
      <c r="E5" s="141"/>
      <c r="F5" s="141"/>
      <c r="G5" s="98" t="s">
        <v>541</v>
      </c>
    </row>
    <row r="6" spans="1:7" ht="15.75" customHeight="1" thickBot="1" x14ac:dyDescent="0.3">
      <c r="A6" s="142"/>
      <c r="B6" s="142"/>
      <c r="C6" s="142"/>
      <c r="D6" s="142"/>
      <c r="E6" s="142"/>
      <c r="F6" s="143"/>
    </row>
    <row r="7" spans="1:7" ht="33" customHeight="1" thickBot="1" x14ac:dyDescent="0.3">
      <c r="A7" s="48" t="s">
        <v>301</v>
      </c>
      <c r="B7" s="49" t="s">
        <v>302</v>
      </c>
      <c r="C7" s="49" t="s">
        <v>497</v>
      </c>
      <c r="D7" s="49" t="s">
        <v>542</v>
      </c>
      <c r="E7" s="77">
        <v>206.24</v>
      </c>
      <c r="F7" s="72"/>
    </row>
    <row r="8" spans="1:7" ht="79.5" thickBot="1" x14ac:dyDescent="0.3">
      <c r="A8" s="50" t="s">
        <v>359</v>
      </c>
      <c r="B8" s="51" t="s">
        <v>174</v>
      </c>
      <c r="C8" s="69">
        <v>140228.47</v>
      </c>
      <c r="D8" s="53"/>
      <c r="E8" s="99"/>
      <c r="F8" s="100">
        <f>SUM(C8-D8-E8)/1000</f>
        <v>140.22846999999999</v>
      </c>
    </row>
    <row r="9" spans="1:7" ht="95.25" thickBot="1" x14ac:dyDescent="0.3">
      <c r="A9" s="50" t="s">
        <v>319</v>
      </c>
      <c r="B9" s="51" t="s">
        <v>256</v>
      </c>
      <c r="C9" s="69">
        <v>54404.92</v>
      </c>
      <c r="D9" s="53"/>
      <c r="E9" s="99"/>
      <c r="F9" s="100">
        <f t="shared" ref="F9:F69" si="0">SUM(C9-D9-E9)/1000</f>
        <v>54.404919999999997</v>
      </c>
    </row>
    <row r="10" spans="1:7" ht="95.25" thickBot="1" x14ac:dyDescent="0.3">
      <c r="A10" s="50" t="s">
        <v>341</v>
      </c>
      <c r="B10" s="51" t="s">
        <v>186</v>
      </c>
      <c r="C10" s="69">
        <v>93870.62</v>
      </c>
      <c r="D10" s="53"/>
      <c r="E10" s="99"/>
      <c r="F10" s="100">
        <f t="shared" si="0"/>
        <v>93.870620000000002</v>
      </c>
    </row>
    <row r="11" spans="1:7" ht="95.25" thickBot="1" x14ac:dyDescent="0.3">
      <c r="A11" s="50" t="s">
        <v>356</v>
      </c>
      <c r="B11" s="51" t="s">
        <v>254</v>
      </c>
      <c r="C11" s="69">
        <v>35078.06</v>
      </c>
      <c r="D11" s="53"/>
      <c r="E11" s="99"/>
      <c r="F11" s="100">
        <f t="shared" si="0"/>
        <v>35.078060000000001</v>
      </c>
    </row>
    <row r="12" spans="1:7" ht="95.25" thickBot="1" x14ac:dyDescent="0.3">
      <c r="A12" s="50" t="s">
        <v>478</v>
      </c>
      <c r="B12" s="51" t="s">
        <v>166</v>
      </c>
      <c r="C12" s="69">
        <v>35496.199999999997</v>
      </c>
      <c r="D12" s="53"/>
      <c r="E12" s="99"/>
      <c r="F12" s="100">
        <f t="shared" si="0"/>
        <v>35.496199999999995</v>
      </c>
    </row>
    <row r="13" spans="1:7" ht="95.25" thickBot="1" x14ac:dyDescent="0.3">
      <c r="A13" s="50" t="s">
        <v>386</v>
      </c>
      <c r="B13" s="51" t="s">
        <v>212</v>
      </c>
      <c r="C13" s="69">
        <v>329112.90000000002</v>
      </c>
      <c r="D13" s="53">
        <v>1972.5</v>
      </c>
      <c r="E13" s="99"/>
      <c r="F13" s="100">
        <f t="shared" si="0"/>
        <v>327.1404</v>
      </c>
    </row>
    <row r="14" spans="1:7" ht="95.25" thickBot="1" x14ac:dyDescent="0.3">
      <c r="A14" s="50" t="s">
        <v>316</v>
      </c>
      <c r="B14" s="51" t="s">
        <v>154</v>
      </c>
      <c r="C14" s="69">
        <v>58730.2</v>
      </c>
      <c r="D14" s="53"/>
      <c r="E14" s="99"/>
      <c r="F14" s="100">
        <f t="shared" si="0"/>
        <v>58.730199999999996</v>
      </c>
    </row>
    <row r="15" spans="1:7" ht="95.25" thickBot="1" x14ac:dyDescent="0.3">
      <c r="A15" s="50" t="s">
        <v>362</v>
      </c>
      <c r="B15" s="51" t="s">
        <v>248</v>
      </c>
      <c r="C15" s="69">
        <v>21508</v>
      </c>
      <c r="D15" s="53"/>
      <c r="E15" s="99"/>
      <c r="F15" s="100">
        <f t="shared" si="0"/>
        <v>21.507999999999999</v>
      </c>
    </row>
    <row r="16" spans="1:7" ht="111" thickBot="1" x14ac:dyDescent="0.3">
      <c r="A16" s="50" t="s">
        <v>380</v>
      </c>
      <c r="B16" s="51" t="s">
        <v>146</v>
      </c>
      <c r="C16" s="69">
        <v>54398.78</v>
      </c>
      <c r="D16" s="53"/>
      <c r="E16" s="99"/>
      <c r="F16" s="100">
        <f t="shared" si="0"/>
        <v>54.398780000000002</v>
      </c>
    </row>
    <row r="17" spans="1:6" ht="95.25" thickBot="1" x14ac:dyDescent="0.3">
      <c r="A17" s="50" t="s">
        <v>313</v>
      </c>
      <c r="B17" s="51" t="s">
        <v>182</v>
      </c>
      <c r="C17" s="69">
        <v>105558.59</v>
      </c>
      <c r="D17" s="53"/>
      <c r="E17" s="99"/>
      <c r="F17" s="100">
        <f t="shared" si="0"/>
        <v>105.55859</v>
      </c>
    </row>
    <row r="18" spans="1:6" ht="126.75" thickBot="1" x14ac:dyDescent="0.3">
      <c r="A18" s="50" t="s">
        <v>371</v>
      </c>
      <c r="B18" s="51" t="s">
        <v>184</v>
      </c>
      <c r="C18" s="69">
        <v>173556.12</v>
      </c>
      <c r="D18" s="53"/>
      <c r="E18" s="99"/>
      <c r="F18" s="100">
        <f t="shared" si="0"/>
        <v>173.55611999999999</v>
      </c>
    </row>
    <row r="19" spans="1:6" ht="95.25" thickBot="1" x14ac:dyDescent="0.3">
      <c r="A19" s="50" t="s">
        <v>344</v>
      </c>
      <c r="B19" s="51" t="s">
        <v>188</v>
      </c>
      <c r="C19" s="69">
        <v>31450.83</v>
      </c>
      <c r="D19" s="53"/>
      <c r="E19" s="99"/>
      <c r="F19" s="100">
        <f t="shared" si="0"/>
        <v>31.450830000000003</v>
      </c>
    </row>
    <row r="20" spans="1:6" ht="95.25" thickBot="1" x14ac:dyDescent="0.3">
      <c r="A20" s="50" t="s">
        <v>399</v>
      </c>
      <c r="B20" s="51" t="s">
        <v>190</v>
      </c>
      <c r="C20" s="69">
        <v>28898.85</v>
      </c>
      <c r="D20" s="53">
        <v>4195.0200000000004</v>
      </c>
      <c r="E20" s="99"/>
      <c r="F20" s="100">
        <f t="shared" si="0"/>
        <v>24.703829999999996</v>
      </c>
    </row>
    <row r="21" spans="1:6" ht="95.25" thickBot="1" x14ac:dyDescent="0.3">
      <c r="A21" s="50" t="s">
        <v>322</v>
      </c>
      <c r="B21" s="51" t="s">
        <v>192</v>
      </c>
      <c r="C21" s="69">
        <v>98411.7</v>
      </c>
      <c r="D21" s="53"/>
      <c r="E21" s="99"/>
      <c r="F21" s="100">
        <f t="shared" si="0"/>
        <v>98.411699999999996</v>
      </c>
    </row>
    <row r="22" spans="1:6" ht="111" thickBot="1" x14ac:dyDescent="0.3">
      <c r="A22" s="50" t="s">
        <v>365</v>
      </c>
      <c r="B22" s="51" t="s">
        <v>194</v>
      </c>
      <c r="C22" s="69">
        <v>477689.12</v>
      </c>
      <c r="D22" s="53"/>
      <c r="E22" s="99"/>
      <c r="F22" s="100">
        <f t="shared" si="0"/>
        <v>477.68912</v>
      </c>
    </row>
    <row r="23" spans="1:6" ht="95.25" thickBot="1" x14ac:dyDescent="0.3">
      <c r="A23" s="50" t="s">
        <v>329</v>
      </c>
      <c r="B23" s="51" t="s">
        <v>326</v>
      </c>
      <c r="C23" s="69">
        <v>41322.11</v>
      </c>
      <c r="D23" s="53"/>
      <c r="E23" s="99"/>
      <c r="F23" s="100">
        <f t="shared" si="0"/>
        <v>41.322110000000002</v>
      </c>
    </row>
    <row r="24" spans="1:6" ht="95.25" thickBot="1" x14ac:dyDescent="0.3">
      <c r="A24" s="50" t="s">
        <v>306</v>
      </c>
      <c r="B24" s="51" t="s">
        <v>198</v>
      </c>
      <c r="C24" s="69">
        <v>28239.63</v>
      </c>
      <c r="D24" s="53"/>
      <c r="E24" s="99"/>
      <c r="F24" s="100">
        <f t="shared" si="0"/>
        <v>28.239630000000002</v>
      </c>
    </row>
    <row r="25" spans="1:6" ht="111" thickBot="1" x14ac:dyDescent="0.3">
      <c r="A25" s="50" t="s">
        <v>310</v>
      </c>
      <c r="B25" s="51" t="s">
        <v>176</v>
      </c>
      <c r="C25" s="69">
        <v>85276.58</v>
      </c>
      <c r="D25" s="53"/>
      <c r="E25" s="99"/>
      <c r="F25" s="100">
        <f t="shared" si="0"/>
        <v>85.276579999999996</v>
      </c>
    </row>
    <row r="26" spans="1:6" ht="95.25" thickBot="1" x14ac:dyDescent="0.3">
      <c r="A26" s="50" t="s">
        <v>332</v>
      </c>
      <c r="B26" s="51" t="s">
        <v>150</v>
      </c>
      <c r="C26" s="69"/>
      <c r="D26" s="53"/>
      <c r="E26" s="99"/>
      <c r="F26" s="100">
        <f t="shared" si="0"/>
        <v>0</v>
      </c>
    </row>
    <row r="27" spans="1:6" ht="95.25" thickBot="1" x14ac:dyDescent="0.3">
      <c r="A27" s="50" t="s">
        <v>347</v>
      </c>
      <c r="B27" s="51" t="s">
        <v>262</v>
      </c>
      <c r="C27" s="69">
        <v>1769541.77</v>
      </c>
      <c r="D27" s="53">
        <v>2309.0300000000002</v>
      </c>
      <c r="E27" s="99">
        <v>1527275.4</v>
      </c>
      <c r="F27" s="100">
        <f t="shared" si="0"/>
        <v>239.95734000000007</v>
      </c>
    </row>
    <row r="28" spans="1:6" ht="95.25" thickBot="1" x14ac:dyDescent="0.3">
      <c r="A28" s="50" t="s">
        <v>396</v>
      </c>
      <c r="B28" s="51" t="s">
        <v>202</v>
      </c>
      <c r="C28" s="69">
        <v>128564.96</v>
      </c>
      <c r="D28" s="53"/>
      <c r="E28" s="99"/>
      <c r="F28" s="100">
        <f t="shared" si="0"/>
        <v>128.56496000000001</v>
      </c>
    </row>
    <row r="29" spans="1:6" ht="95.25" thickBot="1" x14ac:dyDescent="0.3">
      <c r="A29" s="50" t="s">
        <v>441</v>
      </c>
      <c r="B29" s="51" t="s">
        <v>152</v>
      </c>
      <c r="C29" s="69">
        <v>73138.31</v>
      </c>
      <c r="D29" s="53"/>
      <c r="E29" s="99"/>
      <c r="F29" s="100">
        <f t="shared" si="0"/>
        <v>73.138310000000004</v>
      </c>
    </row>
    <row r="30" spans="1:6" ht="95.25" thickBot="1" x14ac:dyDescent="0.3">
      <c r="A30" s="50" t="s">
        <v>429</v>
      </c>
      <c r="B30" s="51" t="s">
        <v>390</v>
      </c>
      <c r="C30" s="69">
        <v>75038.509999999995</v>
      </c>
      <c r="D30" s="53">
        <v>109.26</v>
      </c>
      <c r="E30" s="99"/>
      <c r="F30" s="100">
        <f t="shared" si="0"/>
        <v>74.929249999999996</v>
      </c>
    </row>
    <row r="31" spans="1:6" ht="95.25" thickBot="1" x14ac:dyDescent="0.3">
      <c r="A31" s="50" t="s">
        <v>414</v>
      </c>
      <c r="B31" s="51" t="s">
        <v>208</v>
      </c>
      <c r="C31" s="69">
        <v>33428.92</v>
      </c>
      <c r="D31" s="53"/>
      <c r="E31" s="99"/>
      <c r="F31" s="100">
        <f t="shared" si="0"/>
        <v>33.428919999999998</v>
      </c>
    </row>
    <row r="32" spans="1:6" ht="95.25" thickBot="1" x14ac:dyDescent="0.3">
      <c r="A32" s="50" t="s">
        <v>338</v>
      </c>
      <c r="B32" s="51" t="s">
        <v>210</v>
      </c>
      <c r="C32" s="69">
        <v>14262.43</v>
      </c>
      <c r="D32" s="53"/>
      <c r="E32" s="99"/>
      <c r="F32" s="100">
        <f t="shared" si="0"/>
        <v>14.26243</v>
      </c>
    </row>
    <row r="33" spans="1:6" ht="95.25" thickBot="1" x14ac:dyDescent="0.3">
      <c r="A33" s="50" t="s">
        <v>402</v>
      </c>
      <c r="B33" s="51" t="s">
        <v>214</v>
      </c>
      <c r="C33" s="69">
        <v>43240.9</v>
      </c>
      <c r="D33" s="53"/>
      <c r="E33" s="99"/>
      <c r="F33" s="100">
        <f t="shared" si="0"/>
        <v>43.240900000000003</v>
      </c>
    </row>
    <row r="34" spans="1:6" ht="95.25" thickBot="1" x14ac:dyDescent="0.3">
      <c r="A34" s="50" t="s">
        <v>405</v>
      </c>
      <c r="B34" s="51" t="s">
        <v>216</v>
      </c>
      <c r="C34" s="69">
        <v>55880.5</v>
      </c>
      <c r="D34" s="53">
        <v>42385.5</v>
      </c>
      <c r="E34" s="99"/>
      <c r="F34" s="100">
        <f t="shared" si="0"/>
        <v>13.494999999999999</v>
      </c>
    </row>
    <row r="35" spans="1:6" ht="126.75" thickBot="1" x14ac:dyDescent="0.3">
      <c r="A35" s="50" t="s">
        <v>377</v>
      </c>
      <c r="B35" s="51" t="s">
        <v>218</v>
      </c>
      <c r="C35" s="69">
        <v>11807.4</v>
      </c>
      <c r="D35" s="53"/>
      <c r="E35" s="99"/>
      <c r="F35" s="100">
        <f t="shared" si="0"/>
        <v>11.807399999999999</v>
      </c>
    </row>
    <row r="36" spans="1:6" ht="95.25" thickBot="1" x14ac:dyDescent="0.3">
      <c r="A36" s="50" t="s">
        <v>335</v>
      </c>
      <c r="B36" s="51" t="s">
        <v>220</v>
      </c>
      <c r="C36" s="69">
        <v>15805.8</v>
      </c>
      <c r="D36" s="53"/>
      <c r="E36" s="99"/>
      <c r="F36" s="100">
        <f t="shared" si="0"/>
        <v>15.8058</v>
      </c>
    </row>
    <row r="37" spans="1:6" ht="95.25" thickBot="1" x14ac:dyDescent="0.3">
      <c r="A37" s="50" t="s">
        <v>435</v>
      </c>
      <c r="B37" s="51" t="s">
        <v>224</v>
      </c>
      <c r="C37" s="69">
        <v>135757.73000000001</v>
      </c>
      <c r="D37" s="53"/>
      <c r="E37" s="99"/>
      <c r="F37" s="100">
        <f t="shared" si="0"/>
        <v>135.75773000000001</v>
      </c>
    </row>
    <row r="38" spans="1:6" ht="95.25" thickBot="1" x14ac:dyDescent="0.3">
      <c r="A38" s="50" t="s">
        <v>423</v>
      </c>
      <c r="B38" s="51" t="s">
        <v>226</v>
      </c>
      <c r="C38" s="69">
        <v>129264.6</v>
      </c>
      <c r="D38" s="53"/>
      <c r="E38" s="99">
        <v>94464.6</v>
      </c>
      <c r="F38" s="100">
        <f t="shared" si="0"/>
        <v>34.799999999999997</v>
      </c>
    </row>
    <row r="39" spans="1:6" ht="95.25" thickBot="1" x14ac:dyDescent="0.3">
      <c r="A39" s="50" t="s">
        <v>408</v>
      </c>
      <c r="B39" s="51" t="s">
        <v>156</v>
      </c>
      <c r="C39" s="69">
        <v>23494.720000000001</v>
      </c>
      <c r="D39" s="53">
        <v>4914.5200000000004</v>
      </c>
      <c r="E39" s="99"/>
      <c r="F39" s="100">
        <f t="shared" si="0"/>
        <v>18.580200000000001</v>
      </c>
    </row>
    <row r="40" spans="1:6" ht="95.25" thickBot="1" x14ac:dyDescent="0.3">
      <c r="A40" s="50" t="s">
        <v>368</v>
      </c>
      <c r="B40" s="51" t="s">
        <v>228</v>
      </c>
      <c r="C40" s="69">
        <v>2933.58</v>
      </c>
      <c r="D40" s="53"/>
      <c r="E40" s="99"/>
      <c r="F40" s="100">
        <f t="shared" si="0"/>
        <v>2.9335800000000001</v>
      </c>
    </row>
    <row r="41" spans="1:6" ht="95.25" thickBot="1" x14ac:dyDescent="0.3">
      <c r="A41" s="50" t="s">
        <v>393</v>
      </c>
      <c r="B41" s="51" t="s">
        <v>230</v>
      </c>
      <c r="C41" s="69"/>
      <c r="D41" s="53"/>
      <c r="E41" s="99"/>
      <c r="F41" s="100">
        <f t="shared" si="0"/>
        <v>0</v>
      </c>
    </row>
    <row r="42" spans="1:6" ht="111" thickBot="1" x14ac:dyDescent="0.3">
      <c r="A42" s="50" t="s">
        <v>490</v>
      </c>
      <c r="B42" s="51" t="s">
        <v>200</v>
      </c>
      <c r="C42" s="69">
        <v>521095.03</v>
      </c>
      <c r="D42" s="53">
        <v>7442.37</v>
      </c>
      <c r="E42" s="99"/>
      <c r="F42" s="100">
        <f t="shared" si="0"/>
        <v>513.65266000000008</v>
      </c>
    </row>
    <row r="43" spans="1:6" ht="95.25" thickBot="1" x14ac:dyDescent="0.3">
      <c r="A43" s="50" t="s">
        <v>438</v>
      </c>
      <c r="B43" s="51" t="s">
        <v>260</v>
      </c>
      <c r="C43" s="69">
        <v>24774</v>
      </c>
      <c r="D43" s="53"/>
      <c r="E43" s="99"/>
      <c r="F43" s="100">
        <f t="shared" si="0"/>
        <v>24.774000000000001</v>
      </c>
    </row>
    <row r="44" spans="1:6" ht="95.25" thickBot="1" x14ac:dyDescent="0.3">
      <c r="A44" s="50" t="s">
        <v>432</v>
      </c>
      <c r="B44" s="51" t="s">
        <v>160</v>
      </c>
      <c r="C44" s="69">
        <v>88833.15</v>
      </c>
      <c r="D44" s="53"/>
      <c r="E44" s="99"/>
      <c r="F44" s="100">
        <f t="shared" si="0"/>
        <v>88.833149999999989</v>
      </c>
    </row>
    <row r="45" spans="1:6" ht="95.25" thickBot="1" x14ac:dyDescent="0.3">
      <c r="A45" s="50" t="s">
        <v>504</v>
      </c>
      <c r="B45" s="51" t="s">
        <v>268</v>
      </c>
      <c r="C45" s="69"/>
      <c r="D45" s="53"/>
      <c r="E45" s="99"/>
      <c r="F45" s="100">
        <f t="shared" si="0"/>
        <v>0</v>
      </c>
    </row>
    <row r="46" spans="1:6" ht="95.25" thickBot="1" x14ac:dyDescent="0.3">
      <c r="A46" s="50" t="s">
        <v>383</v>
      </c>
      <c r="B46" s="51" t="s">
        <v>162</v>
      </c>
      <c r="C46" s="69">
        <v>49440.82</v>
      </c>
      <c r="D46" s="53"/>
      <c r="E46" s="99"/>
      <c r="F46" s="100">
        <f t="shared" si="0"/>
        <v>49.440820000000002</v>
      </c>
    </row>
    <row r="47" spans="1:6" ht="95.25" thickBot="1" x14ac:dyDescent="0.3">
      <c r="A47" s="50" t="s">
        <v>426</v>
      </c>
      <c r="B47" s="51" t="s">
        <v>164</v>
      </c>
      <c r="C47" s="69">
        <v>15990</v>
      </c>
      <c r="D47" s="53"/>
      <c r="E47" s="99"/>
      <c r="F47" s="100">
        <f>SUM(C47-D47-E47)/1000</f>
        <v>15.99</v>
      </c>
    </row>
    <row r="48" spans="1:6" ht="95.25" thickBot="1" x14ac:dyDescent="0.3">
      <c r="A48" s="50" t="s">
        <v>460</v>
      </c>
      <c r="B48" s="51" t="s">
        <v>172</v>
      </c>
      <c r="C48" s="69">
        <v>150910.97</v>
      </c>
      <c r="D48" s="53"/>
      <c r="E48" s="99"/>
      <c r="F48" s="100">
        <f t="shared" si="0"/>
        <v>150.91096999999999</v>
      </c>
    </row>
    <row r="49" spans="1:6" ht="95.25" thickBot="1" x14ac:dyDescent="0.3">
      <c r="A49" s="50" t="s">
        <v>417</v>
      </c>
      <c r="B49" s="51" t="s">
        <v>168</v>
      </c>
      <c r="C49" s="69">
        <v>128198.2</v>
      </c>
      <c r="D49" s="53"/>
      <c r="E49" s="99"/>
      <c r="F49" s="100">
        <f t="shared" si="0"/>
        <v>128.19819999999999</v>
      </c>
    </row>
    <row r="50" spans="1:6" ht="95.25" thickBot="1" x14ac:dyDescent="0.3">
      <c r="A50" s="50" t="s">
        <v>457</v>
      </c>
      <c r="B50" s="51" t="s">
        <v>232</v>
      </c>
      <c r="C50" s="69">
        <v>17639.439999999999</v>
      </c>
      <c r="D50" s="53">
        <v>2893.67</v>
      </c>
      <c r="E50" s="99"/>
      <c r="F50" s="100">
        <f t="shared" si="0"/>
        <v>14.745769999999998</v>
      </c>
    </row>
    <row r="51" spans="1:6" ht="95.25" thickBot="1" x14ac:dyDescent="0.3">
      <c r="A51" s="50" t="s">
        <v>463</v>
      </c>
      <c r="B51" s="51" t="s">
        <v>234</v>
      </c>
      <c r="C51" s="69">
        <v>20164.39</v>
      </c>
      <c r="D51" s="53"/>
      <c r="E51" s="99"/>
      <c r="F51" s="100">
        <f t="shared" si="0"/>
        <v>20.164390000000001</v>
      </c>
    </row>
    <row r="52" spans="1:6" ht="95.25" thickBot="1" x14ac:dyDescent="0.3">
      <c r="A52" s="50" t="s">
        <v>469</v>
      </c>
      <c r="B52" s="51" t="s">
        <v>236</v>
      </c>
      <c r="C52" s="69">
        <v>9107.42</v>
      </c>
      <c r="D52" s="53"/>
      <c r="E52" s="99"/>
      <c r="F52" s="100">
        <f t="shared" si="0"/>
        <v>9.1074199999999994</v>
      </c>
    </row>
    <row r="53" spans="1:6" ht="111" thickBot="1" x14ac:dyDescent="0.3">
      <c r="A53" s="50" t="s">
        <v>451</v>
      </c>
      <c r="B53" s="51" t="s">
        <v>264</v>
      </c>
      <c r="C53" s="69">
        <v>384648.73</v>
      </c>
      <c r="D53" s="53">
        <v>9035.4500000000007</v>
      </c>
      <c r="E53" s="99"/>
      <c r="F53" s="100">
        <f t="shared" si="0"/>
        <v>375.61327999999997</v>
      </c>
    </row>
    <row r="54" spans="1:6" ht="111" thickBot="1" x14ac:dyDescent="0.3">
      <c r="A54" s="50" t="s">
        <v>325</v>
      </c>
      <c r="B54" s="51" t="s">
        <v>178</v>
      </c>
      <c r="C54" s="69">
        <v>67886.73</v>
      </c>
      <c r="D54" s="53"/>
      <c r="E54" s="99"/>
      <c r="F54" s="100">
        <f t="shared" si="0"/>
        <v>67.88673</v>
      </c>
    </row>
    <row r="55" spans="1:6" ht="111" thickBot="1" x14ac:dyDescent="0.3">
      <c r="A55" s="50" t="s">
        <v>466</v>
      </c>
      <c r="B55" s="51" t="s">
        <v>222</v>
      </c>
      <c r="C55" s="69">
        <v>336797.88</v>
      </c>
      <c r="D55" s="53"/>
      <c r="E55" s="99"/>
      <c r="F55" s="100">
        <f t="shared" si="0"/>
        <v>336.79788000000002</v>
      </c>
    </row>
    <row r="56" spans="1:6" ht="95.25" thickBot="1" x14ac:dyDescent="0.3">
      <c r="A56" s="50" t="s">
        <v>389</v>
      </c>
      <c r="B56" s="51" t="s">
        <v>238</v>
      </c>
      <c r="C56" s="69">
        <v>42721.95</v>
      </c>
      <c r="D56" s="53"/>
      <c r="E56" s="99"/>
      <c r="F56" s="100">
        <f t="shared" si="0"/>
        <v>42.72195</v>
      </c>
    </row>
    <row r="57" spans="1:6" ht="95.25" thickBot="1" x14ac:dyDescent="0.3">
      <c r="A57" s="50" t="s">
        <v>484</v>
      </c>
      <c r="B57" s="51" t="s">
        <v>240</v>
      </c>
      <c r="C57" s="69">
        <v>17371.919999999998</v>
      </c>
      <c r="D57" s="53"/>
      <c r="E57" s="99"/>
      <c r="F57" s="100">
        <f t="shared" si="0"/>
        <v>17.371919999999999</v>
      </c>
    </row>
    <row r="58" spans="1:6" ht="95.25" thickBot="1" x14ac:dyDescent="0.3">
      <c r="A58" s="50" t="s">
        <v>353</v>
      </c>
      <c r="B58" s="51" t="s">
        <v>204</v>
      </c>
      <c r="C58" s="69">
        <v>61453.58</v>
      </c>
      <c r="D58" s="53"/>
      <c r="E58" s="99"/>
      <c r="F58" s="100">
        <f t="shared" si="0"/>
        <v>61.453580000000002</v>
      </c>
    </row>
    <row r="59" spans="1:6" ht="95.25" thickBot="1" x14ac:dyDescent="0.3">
      <c r="A59" s="50" t="s">
        <v>420</v>
      </c>
      <c r="B59" s="51" t="s">
        <v>242</v>
      </c>
      <c r="C59" s="69">
        <v>77133.039999999994</v>
      </c>
      <c r="D59" s="53"/>
      <c r="E59" s="99"/>
      <c r="F59" s="100">
        <f t="shared" si="0"/>
        <v>77.133039999999994</v>
      </c>
    </row>
    <row r="60" spans="1:6" ht="95.25" thickBot="1" x14ac:dyDescent="0.3">
      <c r="A60" s="50" t="s">
        <v>411</v>
      </c>
      <c r="B60" s="51" t="s">
        <v>158</v>
      </c>
      <c r="C60" s="69">
        <v>48456.2</v>
      </c>
      <c r="D60" s="53"/>
      <c r="E60" s="99"/>
      <c r="F60" s="100">
        <f t="shared" si="0"/>
        <v>48.456199999999995</v>
      </c>
    </row>
    <row r="61" spans="1:6" ht="142.5" thickBot="1" x14ac:dyDescent="0.3">
      <c r="A61" s="50" t="s">
        <v>481</v>
      </c>
      <c r="B61" s="51" t="s">
        <v>144</v>
      </c>
      <c r="C61" s="69">
        <v>134571.01999999999</v>
      </c>
      <c r="D61" s="53"/>
      <c r="E61" s="99"/>
      <c r="F61" s="100">
        <f t="shared" si="0"/>
        <v>134.57101999999998</v>
      </c>
    </row>
    <row r="62" spans="1:6" ht="95.25" thickBot="1" x14ac:dyDescent="0.3">
      <c r="A62" s="50" t="s">
        <v>454</v>
      </c>
      <c r="B62" s="51" t="s">
        <v>170</v>
      </c>
      <c r="C62" s="69"/>
      <c r="D62" s="53"/>
      <c r="E62" s="99"/>
      <c r="F62" s="100">
        <f t="shared" si="0"/>
        <v>0</v>
      </c>
    </row>
    <row r="63" spans="1:6" ht="95.25" thickBot="1" x14ac:dyDescent="0.3">
      <c r="A63" s="50" t="s">
        <v>350</v>
      </c>
      <c r="B63" s="51" t="s">
        <v>244</v>
      </c>
      <c r="C63" s="69">
        <v>12556.49</v>
      </c>
      <c r="D63" s="53"/>
      <c r="E63" s="99"/>
      <c r="F63" s="100">
        <f t="shared" si="0"/>
        <v>12.55649</v>
      </c>
    </row>
    <row r="64" spans="1:6" ht="111" thickBot="1" x14ac:dyDescent="0.3">
      <c r="A64" s="50" t="s">
        <v>472</v>
      </c>
      <c r="B64" s="51" t="s">
        <v>258</v>
      </c>
      <c r="C64" s="69">
        <v>293454.74</v>
      </c>
      <c r="D64" s="53"/>
      <c r="E64" s="99"/>
      <c r="F64" s="100">
        <f t="shared" si="0"/>
        <v>293.45474000000002</v>
      </c>
    </row>
    <row r="65" spans="1:6" ht="142.5" thickBot="1" x14ac:dyDescent="0.3">
      <c r="A65" s="50" t="s">
        <v>493</v>
      </c>
      <c r="B65" s="51" t="s">
        <v>180</v>
      </c>
      <c r="C65" s="69">
        <v>295521.87</v>
      </c>
      <c r="D65" s="53"/>
      <c r="E65" s="99"/>
      <c r="F65" s="100">
        <f t="shared" si="0"/>
        <v>295.52186999999998</v>
      </c>
    </row>
    <row r="66" spans="1:6" ht="111" thickBot="1" x14ac:dyDescent="0.3">
      <c r="A66" s="50" t="s">
        <v>475</v>
      </c>
      <c r="B66" s="51" t="s">
        <v>266</v>
      </c>
      <c r="C66" s="69">
        <v>550425.14</v>
      </c>
      <c r="D66" s="53">
        <v>48462.69</v>
      </c>
      <c r="E66" s="99"/>
      <c r="F66" s="100">
        <f t="shared" si="0"/>
        <v>501.96244999999999</v>
      </c>
    </row>
    <row r="67" spans="1:6" ht="95.25" thickBot="1" x14ac:dyDescent="0.3">
      <c r="A67" s="50" t="s">
        <v>487</v>
      </c>
      <c r="B67" s="51" t="s">
        <v>246</v>
      </c>
      <c r="C67" s="69">
        <v>181177.97</v>
      </c>
      <c r="D67" s="53">
        <v>806.53</v>
      </c>
      <c r="E67" s="99"/>
      <c r="F67" s="100">
        <f t="shared" si="0"/>
        <v>180.37144000000001</v>
      </c>
    </row>
    <row r="68" spans="1:6" ht="95.25" thickBot="1" x14ac:dyDescent="0.3">
      <c r="A68" s="50" t="s">
        <v>374</v>
      </c>
      <c r="B68" s="51" t="s">
        <v>148</v>
      </c>
      <c r="C68" s="69">
        <v>644207.29</v>
      </c>
      <c r="D68" s="53"/>
      <c r="E68" s="99"/>
      <c r="F68" s="100">
        <f t="shared" si="0"/>
        <v>644.20729000000006</v>
      </c>
    </row>
    <row r="69" spans="1:6" ht="95.25" thickBot="1" x14ac:dyDescent="0.3">
      <c r="A69" s="50" t="s">
        <v>444</v>
      </c>
      <c r="B69" s="51" t="s">
        <v>250</v>
      </c>
      <c r="C69" s="69"/>
      <c r="D69" s="53"/>
      <c r="E69" s="99"/>
      <c r="F69" s="100">
        <f t="shared" si="0"/>
        <v>0</v>
      </c>
    </row>
    <row r="70" spans="1:6" ht="16.5" thickBot="1" x14ac:dyDescent="0.3">
      <c r="A70" s="50"/>
      <c r="B70" s="51"/>
      <c r="C70" s="52"/>
      <c r="D70" s="53"/>
      <c r="E70" s="99"/>
      <c r="F70" s="73"/>
    </row>
    <row r="71" spans="1:6" ht="15.75" customHeight="1" x14ac:dyDescent="0.25">
      <c r="B71" s="144" t="s">
        <v>496</v>
      </c>
      <c r="C71" s="144"/>
      <c r="D71" s="144"/>
      <c r="E71" s="144"/>
      <c r="F71" s="76">
        <v>63</v>
      </c>
    </row>
    <row r="72" spans="1:6" x14ac:dyDescent="0.25">
      <c r="F72" s="65"/>
    </row>
    <row r="73" spans="1:6" x14ac:dyDescent="0.25">
      <c r="F73" s="65"/>
    </row>
    <row r="74" spans="1:6" x14ac:dyDescent="0.25">
      <c r="F74" s="65"/>
    </row>
    <row r="75" spans="1:6" x14ac:dyDescent="0.25">
      <c r="F75" s="65"/>
    </row>
    <row r="76" spans="1:6" x14ac:dyDescent="0.25">
      <c r="F76" s="65"/>
    </row>
    <row r="77" spans="1:6" x14ac:dyDescent="0.25">
      <c r="F77" s="65"/>
    </row>
    <row r="78" spans="1:6" x14ac:dyDescent="0.25">
      <c r="F78" s="65"/>
    </row>
    <row r="79" spans="1:6" x14ac:dyDescent="0.25">
      <c r="F79" s="65"/>
    </row>
    <row r="80" spans="1:6" x14ac:dyDescent="0.25">
      <c r="F80" s="65"/>
    </row>
    <row r="81" spans="6:6" x14ac:dyDescent="0.25">
      <c r="F81" s="65"/>
    </row>
    <row r="82" spans="6:6" x14ac:dyDescent="0.25">
      <c r="F82" s="65"/>
    </row>
    <row r="83" spans="6:6" x14ac:dyDescent="0.25">
      <c r="F83" s="65"/>
    </row>
    <row r="84" spans="6:6" x14ac:dyDescent="0.25">
      <c r="F84" s="65"/>
    </row>
    <row r="85" spans="6:6" x14ac:dyDescent="0.25">
      <c r="F85" s="65"/>
    </row>
    <row r="86" spans="6:6" x14ac:dyDescent="0.25">
      <c r="F86" s="65"/>
    </row>
    <row r="87" spans="6:6" x14ac:dyDescent="0.25">
      <c r="F87" s="65"/>
    </row>
    <row r="88" spans="6:6" x14ac:dyDescent="0.25">
      <c r="F88" s="65"/>
    </row>
    <row r="89" spans="6:6" x14ac:dyDescent="0.25">
      <c r="F89" s="65"/>
    </row>
    <row r="90" spans="6:6" x14ac:dyDescent="0.25">
      <c r="F90" s="65"/>
    </row>
    <row r="91" spans="6:6" x14ac:dyDescent="0.25">
      <c r="F91" s="65"/>
    </row>
    <row r="92" spans="6:6" x14ac:dyDescent="0.25">
      <c r="F92" s="65"/>
    </row>
    <row r="93" spans="6:6" x14ac:dyDescent="0.25">
      <c r="F93" s="65"/>
    </row>
    <row r="94" spans="6:6" x14ac:dyDescent="0.25">
      <c r="F94" s="65"/>
    </row>
    <row r="95" spans="6:6" x14ac:dyDescent="0.25">
      <c r="F95" s="65"/>
    </row>
    <row r="96" spans="6:6" x14ac:dyDescent="0.25">
      <c r="F96" s="65"/>
    </row>
    <row r="97" spans="6:6" x14ac:dyDescent="0.25">
      <c r="F97" s="65"/>
    </row>
    <row r="98" spans="6:6" x14ac:dyDescent="0.25">
      <c r="F98" s="65"/>
    </row>
    <row r="99" spans="6:6" x14ac:dyDescent="0.25">
      <c r="F99" s="65"/>
    </row>
    <row r="100" spans="6:6" x14ac:dyDescent="0.25">
      <c r="F100" s="65"/>
    </row>
    <row r="101" spans="6:6" x14ac:dyDescent="0.25">
      <c r="F101" s="65"/>
    </row>
    <row r="102" spans="6:6" x14ac:dyDescent="0.25">
      <c r="F102" s="65"/>
    </row>
    <row r="103" spans="6:6" x14ac:dyDescent="0.25">
      <c r="F103" s="65"/>
    </row>
    <row r="104" spans="6:6" x14ac:dyDescent="0.25">
      <c r="F104" s="65"/>
    </row>
    <row r="105" spans="6:6" x14ac:dyDescent="0.25">
      <c r="F105" s="65"/>
    </row>
    <row r="106" spans="6:6" x14ac:dyDescent="0.25">
      <c r="F106" s="65"/>
    </row>
    <row r="107" spans="6:6" x14ac:dyDescent="0.25">
      <c r="F107" s="65"/>
    </row>
    <row r="108" spans="6:6" x14ac:dyDescent="0.25">
      <c r="F108" s="65"/>
    </row>
    <row r="109" spans="6:6" x14ac:dyDescent="0.25">
      <c r="F109" s="65"/>
    </row>
    <row r="110" spans="6:6" x14ac:dyDescent="0.25">
      <c r="F110" s="65"/>
    </row>
    <row r="111" spans="6:6" x14ac:dyDescent="0.25">
      <c r="F111" s="65"/>
    </row>
    <row r="112" spans="6:6" x14ac:dyDescent="0.25">
      <c r="F112" s="65"/>
    </row>
    <row r="113" spans="6:6" x14ac:dyDescent="0.25">
      <c r="F113" s="65"/>
    </row>
    <row r="114" spans="6:6" x14ac:dyDescent="0.25">
      <c r="F114" s="65"/>
    </row>
    <row r="115" spans="6:6" x14ac:dyDescent="0.25">
      <c r="F115" s="65"/>
    </row>
    <row r="116" spans="6:6" x14ac:dyDescent="0.25">
      <c r="F116" s="65"/>
    </row>
    <row r="117" spans="6:6" x14ac:dyDescent="0.25">
      <c r="F117" s="65"/>
    </row>
    <row r="118" spans="6:6" x14ac:dyDescent="0.25">
      <c r="F118" s="65"/>
    </row>
    <row r="119" spans="6:6" x14ac:dyDescent="0.25">
      <c r="F119" s="65"/>
    </row>
    <row r="120" spans="6:6" x14ac:dyDescent="0.25">
      <c r="F120" s="65"/>
    </row>
    <row r="121" spans="6:6" x14ac:dyDescent="0.25">
      <c r="F121" s="65"/>
    </row>
    <row r="122" spans="6:6" x14ac:dyDescent="0.25">
      <c r="F122" s="65"/>
    </row>
    <row r="123" spans="6:6" x14ac:dyDescent="0.25">
      <c r="F123" s="65"/>
    </row>
    <row r="124" spans="6:6" x14ac:dyDescent="0.25">
      <c r="F124" s="65"/>
    </row>
    <row r="125" spans="6:6" x14ac:dyDescent="0.25">
      <c r="F125" s="65"/>
    </row>
    <row r="126" spans="6:6" x14ac:dyDescent="0.25">
      <c r="F126" s="65"/>
    </row>
    <row r="127" spans="6:6" x14ac:dyDescent="0.25">
      <c r="F127" s="65"/>
    </row>
    <row r="128" spans="6:6" x14ac:dyDescent="0.25">
      <c r="F128" s="65"/>
    </row>
    <row r="129" spans="6:6" x14ac:dyDescent="0.25">
      <c r="F129" s="65"/>
    </row>
    <row r="130" spans="6:6" x14ac:dyDescent="0.25">
      <c r="F130" s="65"/>
    </row>
    <row r="131" spans="6:6" x14ac:dyDescent="0.25">
      <c r="F131" s="65"/>
    </row>
    <row r="132" spans="6:6" x14ac:dyDescent="0.25">
      <c r="F132" s="65"/>
    </row>
    <row r="133" spans="6:6" x14ac:dyDescent="0.25">
      <c r="F133" s="65"/>
    </row>
    <row r="134" spans="6:6" x14ac:dyDescent="0.25">
      <c r="F134" s="65"/>
    </row>
    <row r="135" spans="6:6" x14ac:dyDescent="0.25">
      <c r="F135" s="65"/>
    </row>
    <row r="136" spans="6:6" x14ac:dyDescent="0.25">
      <c r="F136" s="65"/>
    </row>
    <row r="137" spans="6:6" x14ac:dyDescent="0.25">
      <c r="F137" s="65"/>
    </row>
    <row r="138" spans="6:6" x14ac:dyDescent="0.25">
      <c r="F138" s="65"/>
    </row>
    <row r="139" spans="6:6" x14ac:dyDescent="0.25">
      <c r="F139" s="65"/>
    </row>
    <row r="140" spans="6:6" x14ac:dyDescent="0.25">
      <c r="F140" s="65"/>
    </row>
    <row r="141" spans="6:6" x14ac:dyDescent="0.25">
      <c r="F141" s="65"/>
    </row>
    <row r="142" spans="6:6" x14ac:dyDescent="0.25">
      <c r="F142" s="65"/>
    </row>
    <row r="143" spans="6:6" x14ac:dyDescent="0.25">
      <c r="F143" s="65"/>
    </row>
    <row r="144" spans="6:6" x14ac:dyDescent="0.25">
      <c r="F144" s="65"/>
    </row>
    <row r="145" spans="6:6" x14ac:dyDescent="0.25">
      <c r="F145" s="65"/>
    </row>
    <row r="146" spans="6:6" x14ac:dyDescent="0.25">
      <c r="F146" s="65"/>
    </row>
    <row r="147" spans="6:6" x14ac:dyDescent="0.25">
      <c r="F147" s="65"/>
    </row>
    <row r="148" spans="6:6" x14ac:dyDescent="0.25">
      <c r="F148" s="65"/>
    </row>
    <row r="149" spans="6:6" x14ac:dyDescent="0.25">
      <c r="F149" s="65"/>
    </row>
    <row r="150" spans="6:6" x14ac:dyDescent="0.25">
      <c r="F150" s="65"/>
    </row>
    <row r="151" spans="6:6" x14ac:dyDescent="0.25">
      <c r="F151" s="65"/>
    </row>
    <row r="152" spans="6:6" x14ac:dyDescent="0.25">
      <c r="F152" s="65"/>
    </row>
    <row r="153" spans="6:6" x14ac:dyDescent="0.25">
      <c r="F153" s="65"/>
    </row>
    <row r="154" spans="6:6" x14ac:dyDescent="0.25">
      <c r="F154" s="65"/>
    </row>
    <row r="155" spans="6:6" x14ac:dyDescent="0.25">
      <c r="F155" s="65"/>
    </row>
    <row r="156" spans="6:6" x14ac:dyDescent="0.25">
      <c r="F156" s="65"/>
    </row>
    <row r="157" spans="6:6" x14ac:dyDescent="0.25">
      <c r="F157" s="65"/>
    </row>
    <row r="158" spans="6:6" x14ac:dyDescent="0.25">
      <c r="F158" s="65"/>
    </row>
    <row r="159" spans="6:6" x14ac:dyDescent="0.25">
      <c r="F159" s="65"/>
    </row>
    <row r="160" spans="6:6" x14ac:dyDescent="0.25">
      <c r="F160" s="65"/>
    </row>
    <row r="161" spans="6:6" x14ac:dyDescent="0.25">
      <c r="F161" s="65"/>
    </row>
    <row r="162" spans="6:6" x14ac:dyDescent="0.25">
      <c r="F162" s="65"/>
    </row>
    <row r="163" spans="6:6" x14ac:dyDescent="0.25">
      <c r="F163" s="65"/>
    </row>
    <row r="164" spans="6:6" x14ac:dyDescent="0.25">
      <c r="F164" s="65"/>
    </row>
    <row r="165" spans="6:6" x14ac:dyDescent="0.25">
      <c r="F165" s="65"/>
    </row>
    <row r="166" spans="6:6" x14ac:dyDescent="0.25">
      <c r="F166" s="65"/>
    </row>
    <row r="167" spans="6:6" x14ac:dyDescent="0.25">
      <c r="F167" s="65"/>
    </row>
    <row r="168" spans="6:6" x14ac:dyDescent="0.25">
      <c r="F168" s="65"/>
    </row>
    <row r="169" spans="6:6" x14ac:dyDescent="0.25">
      <c r="F169" s="65"/>
    </row>
    <row r="170" spans="6:6" x14ac:dyDescent="0.25">
      <c r="F170" s="65"/>
    </row>
    <row r="171" spans="6:6" x14ac:dyDescent="0.25">
      <c r="F171" s="65"/>
    </row>
    <row r="172" spans="6:6" x14ac:dyDescent="0.25">
      <c r="F172" s="65"/>
    </row>
    <row r="173" spans="6:6" x14ac:dyDescent="0.25">
      <c r="F173" s="65"/>
    </row>
    <row r="174" spans="6:6" x14ac:dyDescent="0.25">
      <c r="F174" s="65"/>
    </row>
    <row r="175" spans="6:6" x14ac:dyDescent="0.25">
      <c r="F175" s="65"/>
    </row>
    <row r="176" spans="6:6" x14ac:dyDescent="0.25">
      <c r="F176" s="65"/>
    </row>
    <row r="177" spans="6:6" x14ac:dyDescent="0.25">
      <c r="F177" s="65"/>
    </row>
    <row r="178" spans="6:6" x14ac:dyDescent="0.25">
      <c r="F178" s="65"/>
    </row>
    <row r="179" spans="6:6" x14ac:dyDescent="0.25">
      <c r="F179" s="65"/>
    </row>
    <row r="180" spans="6:6" x14ac:dyDescent="0.25">
      <c r="F180" s="65"/>
    </row>
    <row r="181" spans="6:6" x14ac:dyDescent="0.25">
      <c r="F181" s="65"/>
    </row>
    <row r="182" spans="6:6" x14ac:dyDescent="0.25">
      <c r="F182" s="65"/>
    </row>
    <row r="183" spans="6:6" x14ac:dyDescent="0.25">
      <c r="F183" s="65"/>
    </row>
    <row r="184" spans="6:6" x14ac:dyDescent="0.25">
      <c r="F184" s="65"/>
    </row>
    <row r="185" spans="6:6" x14ac:dyDescent="0.25">
      <c r="F185" s="65"/>
    </row>
    <row r="186" spans="6:6" x14ac:dyDescent="0.25">
      <c r="F186" s="65"/>
    </row>
    <row r="187" spans="6:6" x14ac:dyDescent="0.25">
      <c r="F187" s="65"/>
    </row>
    <row r="188" spans="6:6" x14ac:dyDescent="0.25">
      <c r="F188" s="65"/>
    </row>
    <row r="189" spans="6:6" x14ac:dyDescent="0.25">
      <c r="F189" s="65"/>
    </row>
    <row r="190" spans="6:6" x14ac:dyDescent="0.25">
      <c r="F190" s="65"/>
    </row>
    <row r="191" spans="6:6" x14ac:dyDescent="0.25">
      <c r="F191" s="65"/>
    </row>
    <row r="192" spans="6:6" x14ac:dyDescent="0.25">
      <c r="F192" s="65"/>
    </row>
    <row r="193" spans="6:6" x14ac:dyDescent="0.25">
      <c r="F193" s="65"/>
    </row>
    <row r="194" spans="6:6" x14ac:dyDescent="0.25">
      <c r="F194" s="65"/>
    </row>
    <row r="195" spans="6:6" x14ac:dyDescent="0.25">
      <c r="F195" s="65"/>
    </row>
    <row r="196" spans="6:6" x14ac:dyDescent="0.25">
      <c r="F196" s="65"/>
    </row>
    <row r="197" spans="6:6" x14ac:dyDescent="0.25">
      <c r="F197" s="65"/>
    </row>
    <row r="198" spans="6:6" x14ac:dyDescent="0.25">
      <c r="F198" s="65"/>
    </row>
    <row r="199" spans="6:6" x14ac:dyDescent="0.25">
      <c r="F199" s="65"/>
    </row>
    <row r="200" spans="6:6" x14ac:dyDescent="0.25">
      <c r="F200" s="65"/>
    </row>
    <row r="201" spans="6:6" x14ac:dyDescent="0.25">
      <c r="F201" s="65"/>
    </row>
    <row r="202" spans="6:6" x14ac:dyDescent="0.25">
      <c r="F202" s="65"/>
    </row>
    <row r="203" spans="6:6" x14ac:dyDescent="0.25">
      <c r="F203" s="65"/>
    </row>
    <row r="204" spans="6:6" x14ac:dyDescent="0.25">
      <c r="F204" s="65"/>
    </row>
    <row r="205" spans="6:6" x14ac:dyDescent="0.25">
      <c r="F205" s="65"/>
    </row>
    <row r="206" spans="6:6" x14ac:dyDescent="0.25">
      <c r="F206" s="65"/>
    </row>
    <row r="207" spans="6:6" x14ac:dyDescent="0.25">
      <c r="F207" s="65"/>
    </row>
  </sheetData>
  <autoFilter ref="A7:F69"/>
  <mergeCells count="11">
    <mergeCell ref="A5:B5"/>
    <mergeCell ref="C5:F5"/>
    <mergeCell ref="A6:F6"/>
    <mergeCell ref="B71:E71"/>
    <mergeCell ref="A1:F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66"/>
  <sheetViews>
    <sheetView workbookViewId="0">
      <selection activeCell="F4" sqref="F4"/>
    </sheetView>
  </sheetViews>
  <sheetFormatPr defaultRowHeight="15" x14ac:dyDescent="0.25"/>
  <cols>
    <col min="2" max="2" width="35.42578125" customWidth="1"/>
    <col min="6" max="6" width="29" customWidth="1"/>
    <col min="7" max="7" width="14.140625" customWidth="1"/>
  </cols>
  <sheetData>
    <row r="2" spans="1:7" x14ac:dyDescent="0.25">
      <c r="B2" t="s">
        <v>497</v>
      </c>
    </row>
    <row r="3" spans="1:7" ht="15.75" thickBot="1" x14ac:dyDescent="0.3"/>
    <row r="4" spans="1:7" ht="77.25" thickBot="1" x14ac:dyDescent="0.3">
      <c r="A4" s="50" t="s">
        <v>306</v>
      </c>
      <c r="B4" s="57" t="s">
        <v>164</v>
      </c>
      <c r="C4" s="52" t="s">
        <v>307</v>
      </c>
      <c r="D4" s="53" t="s">
        <v>308</v>
      </c>
      <c r="E4" s="54" t="s">
        <v>309</v>
      </c>
      <c r="F4" s="55">
        <v>15990</v>
      </c>
      <c r="G4" s="2">
        <v>15.99</v>
      </c>
    </row>
    <row r="5" spans="1:7" ht="111" hidden="1" thickBot="1" x14ac:dyDescent="0.3">
      <c r="A5" s="50" t="s">
        <v>310</v>
      </c>
      <c r="B5" s="51" t="s">
        <v>230</v>
      </c>
      <c r="C5" s="52" t="s">
        <v>311</v>
      </c>
      <c r="D5" s="53" t="s">
        <v>312</v>
      </c>
      <c r="E5" s="54" t="s">
        <v>309</v>
      </c>
      <c r="F5" s="55"/>
    </row>
    <row r="6" spans="1:7" ht="77.25" thickBot="1" x14ac:dyDescent="0.3">
      <c r="A6" s="50" t="s">
        <v>313</v>
      </c>
      <c r="B6" s="57" t="s">
        <v>186</v>
      </c>
      <c r="C6" s="52" t="s">
        <v>314</v>
      </c>
      <c r="D6" s="53" t="s">
        <v>315</v>
      </c>
      <c r="E6" s="54" t="s">
        <v>309</v>
      </c>
      <c r="F6" s="55">
        <v>102176.99</v>
      </c>
      <c r="G6" s="2">
        <v>102.18</v>
      </c>
    </row>
    <row r="7" spans="1:7" ht="77.25" thickBot="1" x14ac:dyDescent="0.3">
      <c r="A7" s="50" t="s">
        <v>316</v>
      </c>
      <c r="B7" s="57" t="s">
        <v>210</v>
      </c>
      <c r="C7" s="52" t="s">
        <v>317</v>
      </c>
      <c r="D7" s="53" t="s">
        <v>318</v>
      </c>
      <c r="E7" s="54" t="s">
        <v>309</v>
      </c>
      <c r="F7" s="55">
        <v>8365.2000000000007</v>
      </c>
      <c r="G7" s="2">
        <f>F7/1000</f>
        <v>8.3652000000000015</v>
      </c>
    </row>
    <row r="8" spans="1:7" ht="77.25" thickBot="1" x14ac:dyDescent="0.3">
      <c r="A8" s="50" t="s">
        <v>319</v>
      </c>
      <c r="B8" s="57" t="s">
        <v>208</v>
      </c>
      <c r="C8" s="52" t="s">
        <v>320</v>
      </c>
      <c r="D8" s="53" t="s">
        <v>321</v>
      </c>
      <c r="E8" s="54" t="s">
        <v>309</v>
      </c>
      <c r="F8" s="55">
        <v>20987.46</v>
      </c>
      <c r="G8" s="2">
        <f t="shared" ref="G8:G55" si="0">F8/1000</f>
        <v>20.987459999999999</v>
      </c>
    </row>
    <row r="9" spans="1:7" ht="77.25" thickBot="1" x14ac:dyDescent="0.3">
      <c r="A9" s="50" t="s">
        <v>322</v>
      </c>
      <c r="B9" s="57" t="s">
        <v>168</v>
      </c>
      <c r="C9" s="52" t="s">
        <v>323</v>
      </c>
      <c r="D9" s="53" t="s">
        <v>324</v>
      </c>
      <c r="E9" s="54" t="s">
        <v>309</v>
      </c>
      <c r="F9" s="55">
        <v>151830.51999999999</v>
      </c>
      <c r="G9" s="2">
        <f t="shared" si="0"/>
        <v>151.83051999999998</v>
      </c>
    </row>
    <row r="10" spans="1:7" ht="77.25" thickBot="1" x14ac:dyDescent="0.3">
      <c r="A10" s="50" t="s">
        <v>325</v>
      </c>
      <c r="B10" s="57" t="s">
        <v>326</v>
      </c>
      <c r="C10" s="52" t="s">
        <v>327</v>
      </c>
      <c r="D10" s="53" t="s">
        <v>328</v>
      </c>
      <c r="E10" s="54" t="s">
        <v>309</v>
      </c>
      <c r="F10" s="55">
        <v>45907.45</v>
      </c>
      <c r="G10" s="2">
        <f t="shared" si="0"/>
        <v>45.907449999999997</v>
      </c>
    </row>
    <row r="11" spans="1:7" ht="102.75" thickBot="1" x14ac:dyDescent="0.3">
      <c r="A11" s="50" t="s">
        <v>329</v>
      </c>
      <c r="B11" s="57" t="s">
        <v>180</v>
      </c>
      <c r="C11" s="52" t="s">
        <v>330</v>
      </c>
      <c r="D11" s="53" t="s">
        <v>331</v>
      </c>
      <c r="E11" s="54" t="s">
        <v>309</v>
      </c>
      <c r="F11" s="55">
        <v>209674.61</v>
      </c>
      <c r="G11" s="2">
        <f t="shared" si="0"/>
        <v>209.67460999999997</v>
      </c>
    </row>
    <row r="12" spans="1:7" ht="77.25" thickBot="1" x14ac:dyDescent="0.3">
      <c r="A12" s="50" t="s">
        <v>332</v>
      </c>
      <c r="B12" s="57" t="s">
        <v>268</v>
      </c>
      <c r="C12" s="52" t="s">
        <v>333</v>
      </c>
      <c r="D12" s="53" t="s">
        <v>334</v>
      </c>
      <c r="E12" s="54" t="s">
        <v>309</v>
      </c>
      <c r="F12" s="55">
        <v>6175.72</v>
      </c>
      <c r="G12" s="2">
        <f t="shared" si="0"/>
        <v>6.1757200000000001</v>
      </c>
    </row>
    <row r="13" spans="1:7" ht="77.25" thickBot="1" x14ac:dyDescent="0.3">
      <c r="A13" s="50" t="s">
        <v>335</v>
      </c>
      <c r="B13" s="57" t="s">
        <v>166</v>
      </c>
      <c r="C13" s="52" t="s">
        <v>336</v>
      </c>
      <c r="D13" s="53" t="s">
        <v>337</v>
      </c>
      <c r="E13" s="54" t="s">
        <v>309</v>
      </c>
      <c r="F13" s="55">
        <v>35216.32</v>
      </c>
      <c r="G13" s="2">
        <f t="shared" si="0"/>
        <v>35.216320000000003</v>
      </c>
    </row>
    <row r="14" spans="1:7" ht="90" thickBot="1" x14ac:dyDescent="0.3">
      <c r="A14" s="50" t="s">
        <v>338</v>
      </c>
      <c r="B14" s="57" t="s">
        <v>194</v>
      </c>
      <c r="C14" s="52" t="s">
        <v>339</v>
      </c>
      <c r="D14" s="53" t="s">
        <v>340</v>
      </c>
      <c r="E14" s="54" t="s">
        <v>309</v>
      </c>
      <c r="F14" s="55">
        <v>613807.1</v>
      </c>
      <c r="G14" s="2">
        <f t="shared" si="0"/>
        <v>613.80709999999999</v>
      </c>
    </row>
    <row r="15" spans="1:7" ht="77.25" thickBot="1" x14ac:dyDescent="0.3">
      <c r="A15" s="50" t="s">
        <v>341</v>
      </c>
      <c r="B15" s="57" t="s">
        <v>148</v>
      </c>
      <c r="C15" s="52" t="s">
        <v>342</v>
      </c>
      <c r="D15" s="53" t="s">
        <v>343</v>
      </c>
      <c r="E15" s="54" t="s">
        <v>309</v>
      </c>
      <c r="F15" s="55">
        <v>162389.09</v>
      </c>
      <c r="G15" s="2">
        <f t="shared" si="0"/>
        <v>162.38909000000001</v>
      </c>
    </row>
    <row r="16" spans="1:7" ht="77.25" thickBot="1" x14ac:dyDescent="0.3">
      <c r="A16" s="50" t="s">
        <v>344</v>
      </c>
      <c r="B16" s="57" t="s">
        <v>226</v>
      </c>
      <c r="C16" s="52" t="s">
        <v>345</v>
      </c>
      <c r="D16" s="53" t="s">
        <v>346</v>
      </c>
      <c r="E16" s="54" t="s">
        <v>309</v>
      </c>
      <c r="F16" s="55">
        <v>26600</v>
      </c>
      <c r="G16" s="2">
        <f t="shared" si="0"/>
        <v>26.6</v>
      </c>
    </row>
    <row r="17" spans="1:7" ht="77.25" thickBot="1" x14ac:dyDescent="0.3">
      <c r="A17" s="50" t="s">
        <v>347</v>
      </c>
      <c r="B17" s="57" t="s">
        <v>146</v>
      </c>
      <c r="C17" s="52" t="s">
        <v>348</v>
      </c>
      <c r="D17" s="53" t="s">
        <v>349</v>
      </c>
      <c r="E17" s="54" t="s">
        <v>309</v>
      </c>
      <c r="F17" s="55">
        <v>24385.79</v>
      </c>
      <c r="G17" s="2">
        <f t="shared" si="0"/>
        <v>24.38579</v>
      </c>
    </row>
    <row r="18" spans="1:7" ht="77.25" thickBot="1" x14ac:dyDescent="0.3">
      <c r="A18" s="50" t="s">
        <v>350</v>
      </c>
      <c r="B18" s="57" t="s">
        <v>238</v>
      </c>
      <c r="C18" s="52" t="s">
        <v>351</v>
      </c>
      <c r="D18" s="53" t="s">
        <v>352</v>
      </c>
      <c r="E18" s="54" t="s">
        <v>309</v>
      </c>
      <c r="F18" s="55">
        <v>58665.54</v>
      </c>
      <c r="G18" s="2">
        <f t="shared" si="0"/>
        <v>58.66554</v>
      </c>
    </row>
    <row r="19" spans="1:7" ht="77.25" thickBot="1" x14ac:dyDescent="0.3">
      <c r="A19" s="50" t="s">
        <v>353</v>
      </c>
      <c r="B19" s="57" t="s">
        <v>216</v>
      </c>
      <c r="C19" s="52" t="s">
        <v>354</v>
      </c>
      <c r="D19" s="53" t="s">
        <v>355</v>
      </c>
      <c r="E19" s="54" t="s">
        <v>309</v>
      </c>
      <c r="F19" s="55">
        <v>17174</v>
      </c>
      <c r="G19" s="2">
        <f t="shared" si="0"/>
        <v>17.173999999999999</v>
      </c>
    </row>
    <row r="20" spans="1:7" ht="77.25" thickBot="1" x14ac:dyDescent="0.3">
      <c r="A20" s="50" t="s">
        <v>356</v>
      </c>
      <c r="B20" s="57" t="s">
        <v>240</v>
      </c>
      <c r="C20" s="52" t="s">
        <v>357</v>
      </c>
      <c r="D20" s="53" t="s">
        <v>358</v>
      </c>
      <c r="E20" s="54" t="s">
        <v>309</v>
      </c>
      <c r="F20" s="55">
        <v>13311.6</v>
      </c>
      <c r="G20" s="2">
        <f t="shared" si="0"/>
        <v>13.3116</v>
      </c>
    </row>
    <row r="21" spans="1:7" ht="77.25" thickBot="1" x14ac:dyDescent="0.3">
      <c r="A21" s="50" t="s">
        <v>359</v>
      </c>
      <c r="B21" s="57" t="s">
        <v>256</v>
      </c>
      <c r="C21" s="52" t="s">
        <v>360</v>
      </c>
      <c r="D21" s="53" t="s">
        <v>361</v>
      </c>
      <c r="E21" s="54" t="s">
        <v>309</v>
      </c>
      <c r="F21" s="55">
        <v>84719.14</v>
      </c>
      <c r="G21" s="2">
        <f t="shared" si="0"/>
        <v>84.719139999999996</v>
      </c>
    </row>
    <row r="22" spans="1:7" ht="90" thickBot="1" x14ac:dyDescent="0.3">
      <c r="A22" s="50" t="s">
        <v>362</v>
      </c>
      <c r="B22" s="57" t="s">
        <v>176</v>
      </c>
      <c r="C22" s="52" t="s">
        <v>363</v>
      </c>
      <c r="D22" s="53" t="s">
        <v>364</v>
      </c>
      <c r="E22" s="54" t="s">
        <v>309</v>
      </c>
      <c r="F22" s="55">
        <v>31728.73</v>
      </c>
      <c r="G22" s="2">
        <f t="shared" si="0"/>
        <v>31.728729999999999</v>
      </c>
    </row>
    <row r="23" spans="1:7" ht="64.5" thickBot="1" x14ac:dyDescent="0.3">
      <c r="A23" s="50" t="s">
        <v>365</v>
      </c>
      <c r="B23" s="57" t="s">
        <v>174</v>
      </c>
      <c r="C23" s="52" t="s">
        <v>366</v>
      </c>
      <c r="D23" s="53" t="s">
        <v>367</v>
      </c>
      <c r="E23" s="54" t="s">
        <v>309</v>
      </c>
      <c r="F23" s="55">
        <v>91489.81</v>
      </c>
      <c r="G23" s="2">
        <f t="shared" si="0"/>
        <v>91.489809999999991</v>
      </c>
    </row>
    <row r="24" spans="1:7" ht="77.25" thickBot="1" x14ac:dyDescent="0.3">
      <c r="A24" s="50" t="s">
        <v>368</v>
      </c>
      <c r="B24" s="57" t="s">
        <v>154</v>
      </c>
      <c r="C24" s="52" t="s">
        <v>369</v>
      </c>
      <c r="D24" s="53" t="s">
        <v>370</v>
      </c>
      <c r="E24" s="54" t="s">
        <v>309</v>
      </c>
      <c r="F24" s="55">
        <v>46882.9</v>
      </c>
      <c r="G24" s="2">
        <f t="shared" si="0"/>
        <v>46.882899999999999</v>
      </c>
    </row>
    <row r="25" spans="1:7" ht="77.25" thickBot="1" x14ac:dyDescent="0.3">
      <c r="A25" s="50" t="s">
        <v>371</v>
      </c>
      <c r="B25" s="57" t="s">
        <v>234</v>
      </c>
      <c r="C25" s="52" t="s">
        <v>372</v>
      </c>
      <c r="D25" s="53" t="s">
        <v>373</v>
      </c>
      <c r="E25" s="54" t="s">
        <v>309</v>
      </c>
      <c r="F25" s="55">
        <v>29678.94</v>
      </c>
      <c r="G25" s="2">
        <f t="shared" si="0"/>
        <v>29.678939999999997</v>
      </c>
    </row>
    <row r="26" spans="1:7" ht="77.25" thickBot="1" x14ac:dyDescent="0.3">
      <c r="A26" s="50" t="s">
        <v>374</v>
      </c>
      <c r="B26" s="57" t="s">
        <v>212</v>
      </c>
      <c r="C26" s="52" t="s">
        <v>375</v>
      </c>
      <c r="D26" s="53" t="s">
        <v>376</v>
      </c>
      <c r="E26" s="54" t="s">
        <v>309</v>
      </c>
      <c r="F26" s="55">
        <v>190221.57</v>
      </c>
      <c r="G26" s="2">
        <f t="shared" si="0"/>
        <v>190.22157000000001</v>
      </c>
    </row>
    <row r="27" spans="1:7" ht="102.75" thickBot="1" x14ac:dyDescent="0.3">
      <c r="A27" s="50" t="s">
        <v>377</v>
      </c>
      <c r="B27" s="57" t="s">
        <v>184</v>
      </c>
      <c r="C27" s="52" t="s">
        <v>378</v>
      </c>
      <c r="D27" s="53" t="s">
        <v>379</v>
      </c>
      <c r="E27" s="54" t="s">
        <v>309</v>
      </c>
      <c r="F27" s="55">
        <v>143459.92000000001</v>
      </c>
      <c r="G27" s="2">
        <f t="shared" si="0"/>
        <v>143.45992000000001</v>
      </c>
    </row>
    <row r="28" spans="1:7" ht="115.5" thickBot="1" x14ac:dyDescent="0.3">
      <c r="A28" s="50" t="s">
        <v>380</v>
      </c>
      <c r="B28" s="57" t="s">
        <v>144</v>
      </c>
      <c r="C28" s="52" t="s">
        <v>381</v>
      </c>
      <c r="D28" s="53" t="s">
        <v>382</v>
      </c>
      <c r="E28" s="54" t="s">
        <v>309</v>
      </c>
      <c r="F28" s="55">
        <v>234185.27</v>
      </c>
      <c r="G28" s="2">
        <f t="shared" si="0"/>
        <v>234.18527</v>
      </c>
    </row>
    <row r="29" spans="1:7" ht="77.25" thickBot="1" x14ac:dyDescent="0.3">
      <c r="A29" s="50" t="s">
        <v>383</v>
      </c>
      <c r="B29" s="57" t="s">
        <v>162</v>
      </c>
      <c r="C29" s="52" t="s">
        <v>384</v>
      </c>
      <c r="D29" s="53" t="s">
        <v>385</v>
      </c>
      <c r="E29" s="54" t="s">
        <v>309</v>
      </c>
      <c r="F29" s="55">
        <v>101179.81</v>
      </c>
      <c r="G29" s="2">
        <f t="shared" si="0"/>
        <v>101.17981</v>
      </c>
    </row>
    <row r="30" spans="1:7" ht="77.25" thickBot="1" x14ac:dyDescent="0.3">
      <c r="A30" s="50" t="s">
        <v>386</v>
      </c>
      <c r="B30" s="57" t="s">
        <v>220</v>
      </c>
      <c r="C30" s="52" t="s">
        <v>387</v>
      </c>
      <c r="D30" s="53" t="s">
        <v>388</v>
      </c>
      <c r="E30" s="54" t="s">
        <v>309</v>
      </c>
      <c r="F30" s="55">
        <v>104407.83</v>
      </c>
      <c r="G30" s="2">
        <f t="shared" si="0"/>
        <v>104.40783</v>
      </c>
    </row>
    <row r="31" spans="1:7" ht="77.25" thickBot="1" x14ac:dyDescent="0.3">
      <c r="A31" s="50" t="s">
        <v>389</v>
      </c>
      <c r="B31" s="57" t="s">
        <v>390</v>
      </c>
      <c r="C31" s="52" t="s">
        <v>391</v>
      </c>
      <c r="D31" s="53" t="s">
        <v>392</v>
      </c>
      <c r="E31" s="54" t="s">
        <v>309</v>
      </c>
      <c r="F31" s="55">
        <v>74072.86</v>
      </c>
      <c r="G31" s="2">
        <f t="shared" si="0"/>
        <v>74.072860000000006</v>
      </c>
    </row>
    <row r="32" spans="1:7" ht="77.25" thickBot="1" x14ac:dyDescent="0.3">
      <c r="A32" s="50" t="s">
        <v>393</v>
      </c>
      <c r="B32" s="57" t="s">
        <v>228</v>
      </c>
      <c r="C32" s="52" t="s">
        <v>394</v>
      </c>
      <c r="D32" s="53" t="s">
        <v>395</v>
      </c>
      <c r="E32" s="54" t="s">
        <v>309</v>
      </c>
      <c r="F32" s="55">
        <v>2926.42</v>
      </c>
      <c r="G32" s="2">
        <f t="shared" si="0"/>
        <v>2.9264200000000002</v>
      </c>
    </row>
    <row r="33" spans="1:7" ht="77.25" thickBot="1" x14ac:dyDescent="0.3">
      <c r="A33" s="50" t="s">
        <v>396</v>
      </c>
      <c r="B33" s="57" t="s">
        <v>244</v>
      </c>
      <c r="C33" s="52" t="s">
        <v>397</v>
      </c>
      <c r="D33" s="53" t="s">
        <v>398</v>
      </c>
      <c r="E33" s="54" t="s">
        <v>309</v>
      </c>
      <c r="F33" s="55">
        <v>12420.67</v>
      </c>
      <c r="G33" s="2">
        <f t="shared" si="0"/>
        <v>12.420669999999999</v>
      </c>
    </row>
    <row r="34" spans="1:7" ht="77.25" thickBot="1" x14ac:dyDescent="0.3">
      <c r="A34" s="50" t="s">
        <v>399</v>
      </c>
      <c r="B34" s="57" t="s">
        <v>150</v>
      </c>
      <c r="C34" s="52" t="s">
        <v>400</v>
      </c>
      <c r="D34" s="53" t="s">
        <v>401</v>
      </c>
      <c r="E34" s="54" t="s">
        <v>309</v>
      </c>
      <c r="F34" s="55">
        <v>15261.01</v>
      </c>
      <c r="G34" s="2">
        <f t="shared" si="0"/>
        <v>15.261010000000001</v>
      </c>
    </row>
    <row r="35" spans="1:7" ht="77.25" thickBot="1" x14ac:dyDescent="0.3">
      <c r="A35" s="50" t="s">
        <v>402</v>
      </c>
      <c r="B35" s="57" t="s">
        <v>188</v>
      </c>
      <c r="C35" s="52" t="s">
        <v>403</v>
      </c>
      <c r="D35" s="53" t="s">
        <v>404</v>
      </c>
      <c r="E35" s="54" t="s">
        <v>309</v>
      </c>
      <c r="F35" s="55">
        <v>17803.93</v>
      </c>
      <c r="G35" s="2">
        <f t="shared" si="0"/>
        <v>17.803930000000001</v>
      </c>
    </row>
    <row r="36" spans="1:7" ht="77.25" thickBot="1" x14ac:dyDescent="0.3">
      <c r="A36" s="50" t="s">
        <v>405</v>
      </c>
      <c r="B36" s="57" t="s">
        <v>152</v>
      </c>
      <c r="C36" s="52" t="s">
        <v>406</v>
      </c>
      <c r="D36" s="53" t="s">
        <v>407</v>
      </c>
      <c r="E36" s="54" t="s">
        <v>309</v>
      </c>
      <c r="F36" s="55">
        <v>27175.88</v>
      </c>
      <c r="G36" s="2">
        <f t="shared" si="0"/>
        <v>27.175879999999999</v>
      </c>
    </row>
    <row r="37" spans="1:7" ht="77.25" thickBot="1" x14ac:dyDescent="0.3">
      <c r="A37" s="50" t="s">
        <v>408</v>
      </c>
      <c r="B37" s="57" t="s">
        <v>214</v>
      </c>
      <c r="C37" s="52" t="s">
        <v>409</v>
      </c>
      <c r="D37" s="53" t="s">
        <v>410</v>
      </c>
      <c r="E37" s="54" t="s">
        <v>309</v>
      </c>
      <c r="F37" s="55">
        <v>42468.95</v>
      </c>
      <c r="G37" s="2">
        <f t="shared" si="0"/>
        <v>42.46895</v>
      </c>
    </row>
    <row r="38" spans="1:7" ht="77.25" thickBot="1" x14ac:dyDescent="0.3">
      <c r="A38" s="50" t="s">
        <v>411</v>
      </c>
      <c r="B38" s="57" t="s">
        <v>172</v>
      </c>
      <c r="C38" s="52" t="s">
        <v>412</v>
      </c>
      <c r="D38" s="53" t="s">
        <v>413</v>
      </c>
      <c r="E38" s="54" t="s">
        <v>309</v>
      </c>
      <c r="F38" s="55">
        <v>99082.8</v>
      </c>
      <c r="G38" s="2">
        <f t="shared" si="0"/>
        <v>99.082800000000006</v>
      </c>
    </row>
    <row r="39" spans="1:7" ht="77.25" thickBot="1" x14ac:dyDescent="0.3">
      <c r="A39" s="50" t="s">
        <v>414</v>
      </c>
      <c r="B39" s="57" t="s">
        <v>222</v>
      </c>
      <c r="C39" s="52" t="s">
        <v>415</v>
      </c>
      <c r="D39" s="53" t="s">
        <v>416</v>
      </c>
      <c r="E39" s="54" t="s">
        <v>309</v>
      </c>
      <c r="F39" s="55">
        <v>193803.3</v>
      </c>
      <c r="G39" s="2">
        <f t="shared" si="0"/>
        <v>193.80329999999998</v>
      </c>
    </row>
    <row r="40" spans="1:7" ht="102.75" thickBot="1" x14ac:dyDescent="0.3">
      <c r="A40" s="50" t="s">
        <v>417</v>
      </c>
      <c r="B40" s="57" t="s">
        <v>218</v>
      </c>
      <c r="C40" s="52" t="s">
        <v>418</v>
      </c>
      <c r="D40" s="53" t="s">
        <v>419</v>
      </c>
      <c r="E40" s="54" t="s">
        <v>309</v>
      </c>
      <c r="F40" s="55">
        <v>31106.400000000001</v>
      </c>
      <c r="G40" s="2">
        <f t="shared" si="0"/>
        <v>31.106400000000001</v>
      </c>
    </row>
    <row r="41" spans="1:7" ht="77.25" thickBot="1" x14ac:dyDescent="0.3">
      <c r="A41" s="50" t="s">
        <v>420</v>
      </c>
      <c r="B41" s="57" t="s">
        <v>254</v>
      </c>
      <c r="C41" s="52" t="s">
        <v>421</v>
      </c>
      <c r="D41" s="53" t="s">
        <v>422</v>
      </c>
      <c r="E41" s="54" t="s">
        <v>309</v>
      </c>
      <c r="F41" s="55">
        <v>42508.9</v>
      </c>
      <c r="G41" s="2">
        <f t="shared" si="0"/>
        <v>42.508900000000004</v>
      </c>
    </row>
    <row r="42" spans="1:7" ht="77.25" thickBot="1" x14ac:dyDescent="0.3">
      <c r="A42" s="50" t="s">
        <v>423</v>
      </c>
      <c r="B42" s="57" t="s">
        <v>236</v>
      </c>
      <c r="C42" s="52" t="s">
        <v>424</v>
      </c>
      <c r="D42" s="53" t="s">
        <v>425</v>
      </c>
      <c r="E42" s="54" t="s">
        <v>309</v>
      </c>
      <c r="F42" s="55">
        <v>12378.01</v>
      </c>
      <c r="G42" s="2">
        <f t="shared" si="0"/>
        <v>12.37801</v>
      </c>
    </row>
    <row r="43" spans="1:7" ht="77.25" thickBot="1" x14ac:dyDescent="0.3">
      <c r="A43" s="50" t="s">
        <v>426</v>
      </c>
      <c r="B43" s="57" t="s">
        <v>204</v>
      </c>
      <c r="C43" s="52" t="s">
        <v>427</v>
      </c>
      <c r="D43" s="53" t="s">
        <v>428</v>
      </c>
      <c r="E43" s="54" t="s">
        <v>309</v>
      </c>
      <c r="F43" s="55">
        <v>60859.16</v>
      </c>
      <c r="G43" s="2">
        <f t="shared" si="0"/>
        <v>60.859160000000003</v>
      </c>
    </row>
    <row r="44" spans="1:7" ht="77.25" thickBot="1" x14ac:dyDescent="0.3">
      <c r="A44" s="50" t="s">
        <v>429</v>
      </c>
      <c r="B44" s="57" t="s">
        <v>156</v>
      </c>
      <c r="C44" s="52" t="s">
        <v>430</v>
      </c>
      <c r="D44" s="53" t="s">
        <v>431</v>
      </c>
      <c r="E44" s="54" t="s">
        <v>309</v>
      </c>
      <c r="F44" s="55">
        <v>20577.400000000001</v>
      </c>
      <c r="G44" s="2">
        <f t="shared" si="0"/>
        <v>20.577400000000001</v>
      </c>
    </row>
    <row r="45" spans="1:7" ht="77.25" thickBot="1" x14ac:dyDescent="0.3">
      <c r="A45" s="50" t="s">
        <v>432</v>
      </c>
      <c r="B45" s="57" t="s">
        <v>158</v>
      </c>
      <c r="C45" s="52" t="s">
        <v>433</v>
      </c>
      <c r="D45" s="53" t="s">
        <v>434</v>
      </c>
      <c r="E45" s="54" t="s">
        <v>309</v>
      </c>
      <c r="F45" s="55">
        <v>42199.5</v>
      </c>
      <c r="G45" s="2">
        <f t="shared" si="0"/>
        <v>42.1995</v>
      </c>
    </row>
    <row r="46" spans="1:7" ht="77.25" thickBot="1" x14ac:dyDescent="0.3">
      <c r="A46" s="50" t="s">
        <v>435</v>
      </c>
      <c r="B46" s="57" t="s">
        <v>202</v>
      </c>
      <c r="C46" s="52" t="s">
        <v>436</v>
      </c>
      <c r="D46" s="53" t="s">
        <v>437</v>
      </c>
      <c r="E46" s="54" t="s">
        <v>309</v>
      </c>
      <c r="F46" s="55">
        <v>28564.959999999999</v>
      </c>
      <c r="G46" s="2">
        <f t="shared" si="0"/>
        <v>28.564959999999999</v>
      </c>
    </row>
    <row r="47" spans="1:7" ht="77.25" thickBot="1" x14ac:dyDescent="0.3">
      <c r="A47" s="50" t="s">
        <v>438</v>
      </c>
      <c r="B47" s="57" t="s">
        <v>242</v>
      </c>
      <c r="C47" s="52" t="s">
        <v>439</v>
      </c>
      <c r="D47" s="53" t="s">
        <v>440</v>
      </c>
      <c r="E47" s="54" t="s">
        <v>309</v>
      </c>
      <c r="F47" s="55">
        <v>56386.720000000001</v>
      </c>
      <c r="G47" s="2">
        <f t="shared" si="0"/>
        <v>56.386720000000004</v>
      </c>
    </row>
    <row r="48" spans="1:7" ht="77.25" thickBot="1" x14ac:dyDescent="0.3">
      <c r="A48" s="50" t="s">
        <v>441</v>
      </c>
      <c r="B48" s="57" t="s">
        <v>192</v>
      </c>
      <c r="C48" s="52" t="s">
        <v>442</v>
      </c>
      <c r="D48" s="53" t="s">
        <v>443</v>
      </c>
      <c r="E48" s="54" t="s">
        <v>309</v>
      </c>
      <c r="F48" s="55">
        <v>129324.8</v>
      </c>
      <c r="G48" s="2">
        <f t="shared" si="0"/>
        <v>129.32480000000001</v>
      </c>
    </row>
    <row r="49" spans="1:7" ht="90" thickBot="1" x14ac:dyDescent="0.3">
      <c r="A49" s="50" t="s">
        <v>444</v>
      </c>
      <c r="B49" s="57" t="s">
        <v>200</v>
      </c>
      <c r="C49" s="52" t="s">
        <v>445</v>
      </c>
      <c r="D49" s="53" t="s">
        <v>446</v>
      </c>
      <c r="E49" s="54" t="s">
        <v>447</v>
      </c>
      <c r="F49" s="55">
        <v>392136.54</v>
      </c>
      <c r="G49" s="2">
        <f t="shared" si="0"/>
        <v>392.13653999999997</v>
      </c>
    </row>
    <row r="50" spans="1:7" ht="77.25" thickBot="1" x14ac:dyDescent="0.3">
      <c r="A50" s="50" t="s">
        <v>448</v>
      </c>
      <c r="B50" s="57" t="s">
        <v>262</v>
      </c>
      <c r="C50" s="52" t="s">
        <v>449</v>
      </c>
      <c r="D50" s="53" t="s">
        <v>450</v>
      </c>
      <c r="E50" s="54" t="s">
        <v>447</v>
      </c>
      <c r="F50" s="55">
        <v>39837.79</v>
      </c>
      <c r="G50" s="2">
        <f t="shared" si="0"/>
        <v>39.837789999999998</v>
      </c>
    </row>
    <row r="51" spans="1:7" ht="90" thickBot="1" x14ac:dyDescent="0.3">
      <c r="A51" s="50" t="s">
        <v>451</v>
      </c>
      <c r="B51" s="57" t="s">
        <v>264</v>
      </c>
      <c r="C51" s="52" t="s">
        <v>452</v>
      </c>
      <c r="D51" s="53" t="s">
        <v>453</v>
      </c>
      <c r="E51" s="54" t="s">
        <v>447</v>
      </c>
      <c r="F51" s="55">
        <v>320885.81</v>
      </c>
      <c r="G51" s="2">
        <f t="shared" si="0"/>
        <v>320.88580999999999</v>
      </c>
    </row>
    <row r="52" spans="1:7" ht="77.25" thickBot="1" x14ac:dyDescent="0.3">
      <c r="A52" s="50" t="s">
        <v>454</v>
      </c>
      <c r="B52" s="57" t="s">
        <v>258</v>
      </c>
      <c r="C52" s="52" t="s">
        <v>455</v>
      </c>
      <c r="D52" s="53" t="s">
        <v>456</v>
      </c>
      <c r="E52" s="54" t="s">
        <v>447</v>
      </c>
      <c r="F52" s="55">
        <v>318829.89</v>
      </c>
      <c r="G52" s="2">
        <f t="shared" si="0"/>
        <v>318.82989000000003</v>
      </c>
    </row>
    <row r="53" spans="1:7" ht="90" thickBot="1" x14ac:dyDescent="0.3">
      <c r="A53" s="50" t="s">
        <v>457</v>
      </c>
      <c r="B53" s="57" t="s">
        <v>266</v>
      </c>
      <c r="C53" s="52" t="s">
        <v>458</v>
      </c>
      <c r="D53" s="53" t="s">
        <v>459</v>
      </c>
      <c r="E53" s="54" t="s">
        <v>447</v>
      </c>
      <c r="F53" s="55">
        <v>1213298.24</v>
      </c>
      <c r="G53" s="2">
        <f t="shared" si="0"/>
        <v>1213.2982400000001</v>
      </c>
    </row>
    <row r="54" spans="1:7" ht="77.25" thickBot="1" x14ac:dyDescent="0.3">
      <c r="A54" s="50" t="s">
        <v>460</v>
      </c>
      <c r="B54" s="57" t="s">
        <v>232</v>
      </c>
      <c r="C54" s="52" t="s">
        <v>461</v>
      </c>
      <c r="D54" s="53" t="s">
        <v>462</v>
      </c>
      <c r="E54" s="54" t="s">
        <v>447</v>
      </c>
      <c r="F54" s="55">
        <v>18804.009999999998</v>
      </c>
      <c r="G54" s="2">
        <f t="shared" si="0"/>
        <v>18.804009999999998</v>
      </c>
    </row>
    <row r="55" spans="1:7" ht="77.25" thickBot="1" x14ac:dyDescent="0.3">
      <c r="A55" s="50" t="s">
        <v>463</v>
      </c>
      <c r="B55" s="57" t="s">
        <v>190</v>
      </c>
      <c r="C55" s="52" t="s">
        <v>464</v>
      </c>
      <c r="D55" s="53" t="s">
        <v>465</v>
      </c>
      <c r="E55" s="54" t="s">
        <v>447</v>
      </c>
      <c r="F55" s="55">
        <v>48338.5</v>
      </c>
      <c r="G55" s="2">
        <f t="shared" si="0"/>
        <v>48.338500000000003</v>
      </c>
    </row>
    <row r="56" spans="1:7" ht="79.5" hidden="1" thickBot="1" x14ac:dyDescent="0.3">
      <c r="A56" s="50" t="s">
        <v>466</v>
      </c>
      <c r="B56" s="51" t="s">
        <v>141</v>
      </c>
      <c r="C56" s="52" t="s">
        <v>467</v>
      </c>
      <c r="D56" s="53" t="s">
        <v>468</v>
      </c>
      <c r="E56" s="54" t="s">
        <v>447</v>
      </c>
      <c r="F56" s="55">
        <v>10546179351.059999</v>
      </c>
    </row>
    <row r="57" spans="1:7" ht="77.25" thickBot="1" x14ac:dyDescent="0.3">
      <c r="A57" s="50" t="s">
        <v>469</v>
      </c>
      <c r="B57" s="57" t="s">
        <v>260</v>
      </c>
      <c r="C57" s="52" t="s">
        <v>470</v>
      </c>
      <c r="D57" s="53" t="s">
        <v>471</v>
      </c>
      <c r="E57" s="54" t="s">
        <v>447</v>
      </c>
      <c r="F57" s="55">
        <v>20257</v>
      </c>
      <c r="G57" s="2">
        <f t="shared" ref="G57:G60" si="1">F57/1000</f>
        <v>20.257000000000001</v>
      </c>
    </row>
    <row r="58" spans="1:7" ht="77.25" thickBot="1" x14ac:dyDescent="0.3">
      <c r="A58" s="50" t="s">
        <v>472</v>
      </c>
      <c r="B58" s="57" t="s">
        <v>198</v>
      </c>
      <c r="C58" s="52" t="s">
        <v>473</v>
      </c>
      <c r="D58" s="53" t="s">
        <v>474</v>
      </c>
      <c r="E58" s="54" t="s">
        <v>447</v>
      </c>
      <c r="F58" s="55">
        <v>32037.37</v>
      </c>
      <c r="G58" s="2">
        <f t="shared" si="1"/>
        <v>32.037369999999996</v>
      </c>
    </row>
    <row r="59" spans="1:7" ht="77.25" thickBot="1" x14ac:dyDescent="0.3">
      <c r="A59" s="50" t="s">
        <v>475</v>
      </c>
      <c r="B59" s="57" t="s">
        <v>160</v>
      </c>
      <c r="C59" s="52" t="s">
        <v>476</v>
      </c>
      <c r="D59" s="53" t="s">
        <v>477</v>
      </c>
      <c r="E59" s="54" t="s">
        <v>447</v>
      </c>
      <c r="F59" s="55">
        <v>62010.74</v>
      </c>
      <c r="G59" s="2">
        <f t="shared" si="1"/>
        <v>62.010739999999998</v>
      </c>
    </row>
    <row r="60" spans="1:7" ht="90" thickBot="1" x14ac:dyDescent="0.3">
      <c r="A60" s="50" t="s">
        <v>478</v>
      </c>
      <c r="B60" s="57" t="s">
        <v>178</v>
      </c>
      <c r="C60" s="52" t="s">
        <v>479</v>
      </c>
      <c r="D60" s="53" t="s">
        <v>480</v>
      </c>
      <c r="E60" s="54" t="s">
        <v>447</v>
      </c>
      <c r="F60" s="55">
        <v>188972.08</v>
      </c>
      <c r="G60" s="2">
        <f t="shared" si="1"/>
        <v>188.97207999999998</v>
      </c>
    </row>
    <row r="61" spans="1:7" ht="111" hidden="1" thickBot="1" x14ac:dyDescent="0.3">
      <c r="A61" s="50" t="s">
        <v>481</v>
      </c>
      <c r="B61" s="51" t="s">
        <v>250</v>
      </c>
      <c r="C61" s="52" t="s">
        <v>482</v>
      </c>
      <c r="D61" s="53" t="s">
        <v>483</v>
      </c>
      <c r="E61" s="54" t="s">
        <v>447</v>
      </c>
      <c r="F61" s="55"/>
    </row>
    <row r="62" spans="1:7" ht="77.25" thickBot="1" x14ac:dyDescent="0.3">
      <c r="A62" s="50" t="s">
        <v>484</v>
      </c>
      <c r="B62" s="57" t="s">
        <v>182</v>
      </c>
      <c r="C62" s="52" t="s">
        <v>485</v>
      </c>
      <c r="D62" s="53" t="s">
        <v>486</v>
      </c>
      <c r="E62" s="54" t="s">
        <v>447</v>
      </c>
      <c r="F62" s="55">
        <v>50025.67</v>
      </c>
      <c r="G62" s="2">
        <f t="shared" ref="G62:G65" si="2">F62/1000</f>
        <v>50.025669999999998</v>
      </c>
    </row>
    <row r="63" spans="1:7" ht="77.25" thickBot="1" x14ac:dyDescent="0.3">
      <c r="A63" s="50" t="s">
        <v>487</v>
      </c>
      <c r="B63" s="57" t="s">
        <v>248</v>
      </c>
      <c r="C63" s="52" t="s">
        <v>488</v>
      </c>
      <c r="D63" s="53" t="s">
        <v>489</v>
      </c>
      <c r="E63" s="54" t="s">
        <v>447</v>
      </c>
      <c r="F63" s="55">
        <v>33838.879999999997</v>
      </c>
      <c r="G63" s="2">
        <f t="shared" si="2"/>
        <v>33.838879999999996</v>
      </c>
    </row>
    <row r="64" spans="1:7" ht="77.25" thickBot="1" x14ac:dyDescent="0.3">
      <c r="A64" s="50" t="s">
        <v>490</v>
      </c>
      <c r="B64" s="57" t="s">
        <v>224</v>
      </c>
      <c r="C64" s="52" t="s">
        <v>491</v>
      </c>
      <c r="D64" s="53" t="s">
        <v>492</v>
      </c>
      <c r="E64" s="54" t="s">
        <v>447</v>
      </c>
      <c r="F64" s="55">
        <v>149236.21</v>
      </c>
      <c r="G64" s="2">
        <f t="shared" si="2"/>
        <v>149.23621</v>
      </c>
    </row>
    <row r="65" spans="1:7" ht="77.25" thickBot="1" x14ac:dyDescent="0.3">
      <c r="A65" s="50" t="s">
        <v>493</v>
      </c>
      <c r="B65" s="57" t="s">
        <v>246</v>
      </c>
      <c r="C65" s="52" t="s">
        <v>494</v>
      </c>
      <c r="D65" s="53" t="s">
        <v>495</v>
      </c>
      <c r="E65" s="54" t="s">
        <v>447</v>
      </c>
      <c r="F65" s="55">
        <v>186101.52</v>
      </c>
      <c r="G65" s="2">
        <f t="shared" si="2"/>
        <v>186.10151999999999</v>
      </c>
    </row>
    <row r="66" spans="1:7" ht="15.75" x14ac:dyDescent="0.25">
      <c r="A66" s="42"/>
      <c r="B66" s="144" t="s">
        <v>496</v>
      </c>
      <c r="C66" s="144"/>
      <c r="D66" s="144"/>
      <c r="E66" s="144"/>
      <c r="F66" s="56">
        <v>62</v>
      </c>
    </row>
  </sheetData>
  <autoFilter ref="A4:F66">
    <filterColumn colId="5">
      <filters>
        <filter val="1 213 298,24"/>
        <filter val="101 179,81"/>
        <filter val="102 176,99"/>
        <filter val="104 407,83"/>
        <filter val="12 378,01"/>
        <filter val="12 420,67"/>
        <filter val="129 324,80"/>
        <filter val="13 311,60"/>
        <filter val="143 459,92"/>
        <filter val="149 236,21"/>
        <filter val="15 261,01"/>
        <filter val="151 830,52"/>
        <filter val="162 389,09"/>
        <filter val="17 174,00"/>
        <filter val="17 803,93"/>
        <filter val="18 804,01"/>
        <filter val="186 101,52"/>
        <filter val="188 972,08"/>
        <filter val="190 221,57"/>
        <filter val="193 803,30"/>
        <filter val="2 926,42"/>
        <filter val="20 257,00"/>
        <filter val="20 577,40"/>
        <filter val="20 987,46"/>
        <filter val="209 674,61"/>
        <filter val="234 185,27"/>
        <filter val="24 385,79"/>
        <filter val="26 600,00"/>
        <filter val="27 175,88"/>
        <filter val="28 564,96"/>
        <filter val="29 678,94"/>
        <filter val="31 106,40"/>
        <filter val="31 728,73"/>
        <filter val="318 829,89"/>
        <filter val="32 037,37"/>
        <filter val="320 885,81"/>
        <filter val="33 838,88"/>
        <filter val="35 216,32"/>
        <filter val="39 837,79"/>
        <filter val="392 136,54"/>
        <filter val="42 199,50"/>
        <filter val="42 468,95"/>
        <filter val="42 508,90"/>
        <filter val="45 907,45"/>
        <filter val="46 882,90"/>
        <filter val="48 338,50"/>
        <filter val="50 025,67"/>
        <filter val="56 386,72"/>
        <filter val="58 665,54"/>
        <filter val="6 175,72"/>
        <filter val="60 859,16"/>
        <filter val="613 807,10"/>
        <filter val="62"/>
        <filter val="62 010,74"/>
        <filter val="74 072,86"/>
        <filter val="8 365,20"/>
        <filter val="84 719,14"/>
        <filter val="91 489,81"/>
        <filter val="99 082,80"/>
      </filters>
    </filterColumn>
  </autoFilter>
  <mergeCells count="1">
    <mergeCell ref="B66:E66"/>
  </mergeCells>
  <pageMargins left="0.7" right="0.7" top="0.75" bottom="0.75" header="0.3" footer="0.3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72"/>
  <sheetViews>
    <sheetView topLeftCell="A34" workbookViewId="0">
      <selection activeCell="F11" sqref="F11"/>
    </sheetView>
  </sheetViews>
  <sheetFormatPr defaultRowHeight="15" x14ac:dyDescent="0.25"/>
  <cols>
    <col min="2" max="2" width="32.42578125" customWidth="1"/>
    <col min="6" max="6" width="28.140625" customWidth="1"/>
  </cols>
  <sheetData>
    <row r="4" spans="1:6" ht="18.75" x14ac:dyDescent="0.25">
      <c r="A4" s="145" t="s">
        <v>295</v>
      </c>
      <c r="B4" s="145"/>
      <c r="C4" s="145"/>
      <c r="D4" s="145"/>
      <c r="E4" s="145"/>
      <c r="F4" s="145"/>
    </row>
    <row r="5" spans="1:6" ht="15.75" x14ac:dyDescent="0.25">
      <c r="A5" s="140" t="s">
        <v>296</v>
      </c>
      <c r="B5" s="140"/>
      <c r="C5" s="141" t="s">
        <v>498</v>
      </c>
      <c r="D5" s="141"/>
      <c r="E5" s="141"/>
      <c r="F5" s="141"/>
    </row>
    <row r="6" spans="1:6" ht="15.75" x14ac:dyDescent="0.25">
      <c r="A6" s="140" t="s">
        <v>297</v>
      </c>
      <c r="B6" s="140"/>
      <c r="C6" s="141" t="s">
        <v>298</v>
      </c>
      <c r="D6" s="141"/>
      <c r="E6" s="141"/>
      <c r="F6" s="141"/>
    </row>
    <row r="7" spans="1:6" ht="15.75" x14ac:dyDescent="0.25">
      <c r="A7" s="140" t="s">
        <v>299</v>
      </c>
      <c r="B7" s="140"/>
      <c r="C7" s="141" t="s">
        <v>499</v>
      </c>
      <c r="D7" s="141"/>
      <c r="E7" s="141"/>
      <c r="F7" s="141"/>
    </row>
    <row r="8" spans="1:6" ht="15.75" x14ac:dyDescent="0.25">
      <c r="A8" s="140" t="s">
        <v>300</v>
      </c>
      <c r="B8" s="140"/>
      <c r="C8" s="141" t="s">
        <v>500</v>
      </c>
      <c r="D8" s="141"/>
      <c r="E8" s="141"/>
      <c r="F8" s="141"/>
    </row>
    <row r="9" spans="1:6" ht="15.75" thickBot="1" x14ac:dyDescent="0.3">
      <c r="A9" s="142"/>
      <c r="B9" s="142"/>
      <c r="C9" s="142"/>
      <c r="D9" s="142"/>
      <c r="E9" s="142"/>
      <c r="F9" s="142"/>
    </row>
    <row r="10" spans="1:6" ht="63.75" thickBot="1" x14ac:dyDescent="0.3">
      <c r="A10" s="48" t="s">
        <v>301</v>
      </c>
      <c r="B10" s="49" t="s">
        <v>302</v>
      </c>
      <c r="C10" s="49" t="s">
        <v>303</v>
      </c>
      <c r="D10" s="49" t="s">
        <v>304</v>
      </c>
      <c r="E10" s="49" t="s">
        <v>305</v>
      </c>
      <c r="F10" s="49" t="s">
        <v>103</v>
      </c>
    </row>
    <row r="11" spans="1:6" ht="142.5" thickBot="1" x14ac:dyDescent="0.3">
      <c r="A11" s="50" t="s">
        <v>306</v>
      </c>
      <c r="B11" s="51" t="s">
        <v>164</v>
      </c>
      <c r="C11" s="52" t="s">
        <v>307</v>
      </c>
      <c r="D11" s="53" t="s">
        <v>308</v>
      </c>
      <c r="E11" s="54" t="s">
        <v>309</v>
      </c>
      <c r="F11" s="55">
        <v>59.05</v>
      </c>
    </row>
    <row r="12" spans="1:6" ht="142.5" thickBot="1" x14ac:dyDescent="0.3">
      <c r="A12" s="50" t="s">
        <v>310</v>
      </c>
      <c r="B12" s="51" t="s">
        <v>230</v>
      </c>
      <c r="C12" s="52" t="s">
        <v>311</v>
      </c>
      <c r="D12" s="53" t="s">
        <v>312</v>
      </c>
      <c r="E12" s="54" t="s">
        <v>309</v>
      </c>
      <c r="F12" s="55">
        <v>3.5</v>
      </c>
    </row>
    <row r="13" spans="1:6" ht="142.5" thickBot="1" x14ac:dyDescent="0.3">
      <c r="A13" s="50" t="s">
        <v>313</v>
      </c>
      <c r="B13" s="51" t="s">
        <v>186</v>
      </c>
      <c r="C13" s="52" t="s">
        <v>314</v>
      </c>
      <c r="D13" s="53" t="s">
        <v>315</v>
      </c>
      <c r="E13" s="54" t="s">
        <v>309</v>
      </c>
      <c r="F13" s="55"/>
    </row>
    <row r="14" spans="1:6" ht="142.5" thickBot="1" x14ac:dyDescent="0.3">
      <c r="A14" s="50" t="s">
        <v>316</v>
      </c>
      <c r="B14" s="51" t="s">
        <v>210</v>
      </c>
      <c r="C14" s="52" t="s">
        <v>317</v>
      </c>
      <c r="D14" s="53" t="s">
        <v>318</v>
      </c>
      <c r="E14" s="54" t="s">
        <v>309</v>
      </c>
      <c r="F14" s="55"/>
    </row>
    <row r="15" spans="1:6" ht="142.5" thickBot="1" x14ac:dyDescent="0.3">
      <c r="A15" s="50" t="s">
        <v>319</v>
      </c>
      <c r="B15" s="51" t="s">
        <v>208</v>
      </c>
      <c r="C15" s="52" t="s">
        <v>320</v>
      </c>
      <c r="D15" s="53" t="s">
        <v>321</v>
      </c>
      <c r="E15" s="54" t="s">
        <v>309</v>
      </c>
      <c r="F15" s="55"/>
    </row>
    <row r="16" spans="1:6" ht="158.25" thickBot="1" x14ac:dyDescent="0.3">
      <c r="A16" s="50" t="s">
        <v>322</v>
      </c>
      <c r="B16" s="51" t="s">
        <v>168</v>
      </c>
      <c r="C16" s="52" t="s">
        <v>323</v>
      </c>
      <c r="D16" s="53" t="s">
        <v>324</v>
      </c>
      <c r="E16" s="54" t="s">
        <v>309</v>
      </c>
      <c r="F16" s="55"/>
    </row>
    <row r="17" spans="1:6" ht="142.5" thickBot="1" x14ac:dyDescent="0.3">
      <c r="A17" s="50" t="s">
        <v>325</v>
      </c>
      <c r="B17" s="51" t="s">
        <v>326</v>
      </c>
      <c r="C17" s="52" t="s">
        <v>327</v>
      </c>
      <c r="D17" s="53" t="s">
        <v>328</v>
      </c>
      <c r="E17" s="54" t="s">
        <v>309</v>
      </c>
      <c r="F17" s="55">
        <v>24.79</v>
      </c>
    </row>
    <row r="18" spans="1:6" ht="189.75" thickBot="1" x14ac:dyDescent="0.3">
      <c r="A18" s="50" t="s">
        <v>329</v>
      </c>
      <c r="B18" s="51" t="s">
        <v>180</v>
      </c>
      <c r="C18" s="52" t="s">
        <v>330</v>
      </c>
      <c r="D18" s="53" t="s">
        <v>331</v>
      </c>
      <c r="E18" s="54" t="s">
        <v>309</v>
      </c>
      <c r="F18" s="55">
        <v>189.4</v>
      </c>
    </row>
    <row r="19" spans="1:6" ht="142.5" thickBot="1" x14ac:dyDescent="0.3">
      <c r="A19" s="50" t="s">
        <v>332</v>
      </c>
      <c r="B19" s="51" t="s">
        <v>268</v>
      </c>
      <c r="C19" s="52" t="s">
        <v>333</v>
      </c>
      <c r="D19" s="53" t="s">
        <v>334</v>
      </c>
      <c r="E19" s="54" t="s">
        <v>309</v>
      </c>
      <c r="F19" s="55"/>
    </row>
    <row r="20" spans="1:6" ht="158.25" thickBot="1" x14ac:dyDescent="0.3">
      <c r="A20" s="50" t="s">
        <v>335</v>
      </c>
      <c r="B20" s="51" t="s">
        <v>166</v>
      </c>
      <c r="C20" s="52" t="s">
        <v>336</v>
      </c>
      <c r="D20" s="53" t="s">
        <v>337</v>
      </c>
      <c r="E20" s="54" t="s">
        <v>309</v>
      </c>
      <c r="F20" s="55"/>
    </row>
    <row r="21" spans="1:6" ht="158.25" thickBot="1" x14ac:dyDescent="0.3">
      <c r="A21" s="50" t="s">
        <v>341</v>
      </c>
      <c r="B21" s="51" t="s">
        <v>148</v>
      </c>
      <c r="C21" s="52" t="s">
        <v>342</v>
      </c>
      <c r="D21" s="53" t="s">
        <v>343</v>
      </c>
      <c r="E21" s="54" t="s">
        <v>309</v>
      </c>
      <c r="F21" s="55">
        <v>26.89</v>
      </c>
    </row>
    <row r="22" spans="1:6" ht="142.5" thickBot="1" x14ac:dyDescent="0.3">
      <c r="A22" s="50" t="s">
        <v>344</v>
      </c>
      <c r="B22" s="51" t="s">
        <v>226</v>
      </c>
      <c r="C22" s="52" t="s">
        <v>345</v>
      </c>
      <c r="D22" s="53" t="s">
        <v>346</v>
      </c>
      <c r="E22" s="54" t="s">
        <v>309</v>
      </c>
      <c r="F22" s="55"/>
    </row>
    <row r="23" spans="1:6" ht="158.25" thickBot="1" x14ac:dyDescent="0.3">
      <c r="A23" s="50" t="s">
        <v>347</v>
      </c>
      <c r="B23" s="51" t="s">
        <v>146</v>
      </c>
      <c r="C23" s="52" t="s">
        <v>348</v>
      </c>
      <c r="D23" s="53" t="s">
        <v>349</v>
      </c>
      <c r="E23" s="54" t="s">
        <v>309</v>
      </c>
      <c r="F23" s="55"/>
    </row>
    <row r="24" spans="1:6" ht="142.5" thickBot="1" x14ac:dyDescent="0.3">
      <c r="A24" s="50" t="s">
        <v>350</v>
      </c>
      <c r="B24" s="51" t="s">
        <v>238</v>
      </c>
      <c r="C24" s="52" t="s">
        <v>351</v>
      </c>
      <c r="D24" s="53" t="s">
        <v>352</v>
      </c>
      <c r="E24" s="54" t="s">
        <v>309</v>
      </c>
      <c r="F24" s="55"/>
    </row>
    <row r="25" spans="1:6" ht="142.5" thickBot="1" x14ac:dyDescent="0.3">
      <c r="A25" s="50" t="s">
        <v>353</v>
      </c>
      <c r="B25" s="51" t="s">
        <v>216</v>
      </c>
      <c r="C25" s="52" t="s">
        <v>354</v>
      </c>
      <c r="D25" s="53" t="s">
        <v>355</v>
      </c>
      <c r="E25" s="54" t="s">
        <v>309</v>
      </c>
      <c r="F25" s="55"/>
    </row>
    <row r="26" spans="1:6" ht="142.5" thickBot="1" x14ac:dyDescent="0.3">
      <c r="A26" s="50" t="s">
        <v>359</v>
      </c>
      <c r="B26" s="51" t="s">
        <v>256</v>
      </c>
      <c r="C26" s="52" t="s">
        <v>360</v>
      </c>
      <c r="D26" s="53" t="s">
        <v>361</v>
      </c>
      <c r="E26" s="54" t="s">
        <v>309</v>
      </c>
      <c r="F26" s="55">
        <v>441.45</v>
      </c>
    </row>
    <row r="27" spans="1:6" ht="158.25" thickBot="1" x14ac:dyDescent="0.3">
      <c r="A27" s="50" t="s">
        <v>362</v>
      </c>
      <c r="B27" s="51" t="s">
        <v>176</v>
      </c>
      <c r="C27" s="52" t="s">
        <v>363</v>
      </c>
      <c r="D27" s="53" t="s">
        <v>364</v>
      </c>
      <c r="E27" s="54" t="s">
        <v>309</v>
      </c>
      <c r="F27" s="55"/>
    </row>
    <row r="28" spans="1:6" ht="126.75" thickBot="1" x14ac:dyDescent="0.3">
      <c r="A28" s="50" t="s">
        <v>365</v>
      </c>
      <c r="B28" s="51" t="s">
        <v>174</v>
      </c>
      <c r="C28" s="52" t="s">
        <v>366</v>
      </c>
      <c r="D28" s="53" t="s">
        <v>367</v>
      </c>
      <c r="E28" s="54" t="s">
        <v>309</v>
      </c>
      <c r="F28" s="55">
        <v>140.91999999999999</v>
      </c>
    </row>
    <row r="29" spans="1:6" ht="142.5" thickBot="1" x14ac:dyDescent="0.3">
      <c r="A29" s="50" t="s">
        <v>368</v>
      </c>
      <c r="B29" s="51" t="s">
        <v>154</v>
      </c>
      <c r="C29" s="52" t="s">
        <v>369</v>
      </c>
      <c r="D29" s="53" t="s">
        <v>370</v>
      </c>
      <c r="E29" s="54" t="s">
        <v>309</v>
      </c>
      <c r="F29" s="55"/>
    </row>
    <row r="30" spans="1:6" ht="142.5" thickBot="1" x14ac:dyDescent="0.3">
      <c r="A30" s="50" t="s">
        <v>371</v>
      </c>
      <c r="B30" s="51" t="s">
        <v>234</v>
      </c>
      <c r="C30" s="52" t="s">
        <v>372</v>
      </c>
      <c r="D30" s="53" t="s">
        <v>373</v>
      </c>
      <c r="E30" s="54" t="s">
        <v>309</v>
      </c>
      <c r="F30" s="55"/>
    </row>
    <row r="31" spans="1:6" ht="142.5" thickBot="1" x14ac:dyDescent="0.3">
      <c r="A31" s="50" t="s">
        <v>501</v>
      </c>
      <c r="B31" s="51" t="s">
        <v>252</v>
      </c>
      <c r="C31" s="52" t="s">
        <v>502</v>
      </c>
      <c r="D31" s="53" t="s">
        <v>503</v>
      </c>
      <c r="E31" s="54" t="s">
        <v>309</v>
      </c>
      <c r="F31" s="55"/>
    </row>
    <row r="32" spans="1:6" ht="142.5" thickBot="1" x14ac:dyDescent="0.3">
      <c r="A32" s="50" t="s">
        <v>374</v>
      </c>
      <c r="B32" s="51" t="s">
        <v>212</v>
      </c>
      <c r="C32" s="52" t="s">
        <v>375</v>
      </c>
      <c r="D32" s="53" t="s">
        <v>376</v>
      </c>
      <c r="E32" s="54" t="s">
        <v>309</v>
      </c>
      <c r="F32" s="55"/>
    </row>
    <row r="33" spans="1:6" ht="174" thickBot="1" x14ac:dyDescent="0.3">
      <c r="A33" s="50" t="s">
        <v>377</v>
      </c>
      <c r="B33" s="51" t="s">
        <v>184</v>
      </c>
      <c r="C33" s="52" t="s">
        <v>378</v>
      </c>
      <c r="D33" s="53" t="s">
        <v>379</v>
      </c>
      <c r="E33" s="54" t="s">
        <v>309</v>
      </c>
      <c r="F33" s="55">
        <v>318.06</v>
      </c>
    </row>
    <row r="34" spans="1:6" ht="221.25" thickBot="1" x14ac:dyDescent="0.3">
      <c r="A34" s="50" t="s">
        <v>380</v>
      </c>
      <c r="B34" s="51" t="s">
        <v>144</v>
      </c>
      <c r="C34" s="52" t="s">
        <v>381</v>
      </c>
      <c r="D34" s="53" t="s">
        <v>382</v>
      </c>
      <c r="E34" s="54" t="s">
        <v>309</v>
      </c>
      <c r="F34" s="55">
        <v>120.53</v>
      </c>
    </row>
    <row r="35" spans="1:6" ht="142.5" thickBot="1" x14ac:dyDescent="0.3">
      <c r="A35" s="50" t="s">
        <v>383</v>
      </c>
      <c r="B35" s="51" t="s">
        <v>162</v>
      </c>
      <c r="C35" s="52" t="s">
        <v>384</v>
      </c>
      <c r="D35" s="53" t="s">
        <v>385</v>
      </c>
      <c r="E35" s="54" t="s">
        <v>309</v>
      </c>
      <c r="F35" s="55">
        <v>147.55000000000001</v>
      </c>
    </row>
    <row r="36" spans="1:6" ht="158.25" thickBot="1" x14ac:dyDescent="0.3">
      <c r="A36" s="50" t="s">
        <v>504</v>
      </c>
      <c r="B36" s="51" t="s">
        <v>170</v>
      </c>
      <c r="C36" s="52" t="s">
        <v>505</v>
      </c>
      <c r="D36" s="53" t="s">
        <v>506</v>
      </c>
      <c r="E36" s="54" t="s">
        <v>309</v>
      </c>
      <c r="F36" s="55"/>
    </row>
    <row r="37" spans="1:6" ht="77.25" thickBot="1" x14ac:dyDescent="0.3">
      <c r="A37" s="58" t="s">
        <v>386</v>
      </c>
      <c r="B37" s="57" t="s">
        <v>220</v>
      </c>
      <c r="C37" s="59" t="s">
        <v>387</v>
      </c>
      <c r="D37" s="60" t="s">
        <v>388</v>
      </c>
      <c r="E37" s="61" t="s">
        <v>309</v>
      </c>
      <c r="F37" s="62">
        <v>166</v>
      </c>
    </row>
    <row r="38" spans="1:6" ht="77.25" thickBot="1" x14ac:dyDescent="0.3">
      <c r="A38" s="58" t="s">
        <v>389</v>
      </c>
      <c r="B38" s="57" t="s">
        <v>390</v>
      </c>
      <c r="C38" s="59" t="s">
        <v>391</v>
      </c>
      <c r="D38" s="60" t="s">
        <v>392</v>
      </c>
      <c r="E38" s="61" t="s">
        <v>309</v>
      </c>
      <c r="F38" s="62">
        <v>248.48</v>
      </c>
    </row>
    <row r="39" spans="1:6" ht="142.5" thickBot="1" x14ac:dyDescent="0.3">
      <c r="A39" s="50" t="s">
        <v>393</v>
      </c>
      <c r="B39" s="51" t="s">
        <v>228</v>
      </c>
      <c r="C39" s="52" t="s">
        <v>394</v>
      </c>
      <c r="D39" s="53" t="s">
        <v>395</v>
      </c>
      <c r="E39" s="54" t="s">
        <v>309</v>
      </c>
      <c r="F39" s="55"/>
    </row>
    <row r="40" spans="1:6" ht="142.5" thickBot="1" x14ac:dyDescent="0.3">
      <c r="A40" s="50" t="s">
        <v>396</v>
      </c>
      <c r="B40" s="51" t="s">
        <v>244</v>
      </c>
      <c r="C40" s="52" t="s">
        <v>397</v>
      </c>
      <c r="D40" s="53" t="s">
        <v>398</v>
      </c>
      <c r="E40" s="54" t="s">
        <v>309</v>
      </c>
      <c r="F40" s="55"/>
    </row>
    <row r="41" spans="1:6" ht="142.5" thickBot="1" x14ac:dyDescent="0.3">
      <c r="A41" s="50" t="s">
        <v>399</v>
      </c>
      <c r="B41" s="51" t="s">
        <v>150</v>
      </c>
      <c r="C41" s="52" t="s">
        <v>400</v>
      </c>
      <c r="D41" s="53" t="s">
        <v>401</v>
      </c>
      <c r="E41" s="54" t="s">
        <v>309</v>
      </c>
      <c r="F41" s="55"/>
    </row>
    <row r="42" spans="1:6" ht="142.5" thickBot="1" x14ac:dyDescent="0.3">
      <c r="A42" s="50" t="s">
        <v>402</v>
      </c>
      <c r="B42" s="51" t="s">
        <v>188</v>
      </c>
      <c r="C42" s="52" t="s">
        <v>403</v>
      </c>
      <c r="D42" s="53" t="s">
        <v>404</v>
      </c>
      <c r="E42" s="54" t="s">
        <v>309</v>
      </c>
      <c r="F42" s="55"/>
    </row>
    <row r="43" spans="1:6" ht="142.5" thickBot="1" x14ac:dyDescent="0.3">
      <c r="A43" s="50" t="s">
        <v>408</v>
      </c>
      <c r="B43" s="51" t="s">
        <v>214</v>
      </c>
      <c r="C43" s="52" t="s">
        <v>409</v>
      </c>
      <c r="D43" s="53" t="s">
        <v>410</v>
      </c>
      <c r="E43" s="54" t="s">
        <v>309</v>
      </c>
      <c r="F43" s="55"/>
    </row>
    <row r="44" spans="1:6" ht="77.25" thickBot="1" x14ac:dyDescent="0.3">
      <c r="A44" s="58" t="s">
        <v>411</v>
      </c>
      <c r="B44" s="57" t="s">
        <v>172</v>
      </c>
      <c r="C44" s="59" t="s">
        <v>412</v>
      </c>
      <c r="D44" s="60" t="s">
        <v>413</v>
      </c>
      <c r="E44" s="61" t="s">
        <v>309</v>
      </c>
      <c r="F44" s="62">
        <v>549.46</v>
      </c>
    </row>
    <row r="45" spans="1:6" ht="158.25" thickBot="1" x14ac:dyDescent="0.3">
      <c r="A45" s="50" t="s">
        <v>414</v>
      </c>
      <c r="B45" s="51" t="s">
        <v>222</v>
      </c>
      <c r="C45" s="52" t="s">
        <v>415</v>
      </c>
      <c r="D45" s="53" t="s">
        <v>416</v>
      </c>
      <c r="E45" s="54" t="s">
        <v>309</v>
      </c>
      <c r="F45" s="55"/>
    </row>
    <row r="46" spans="1:6" ht="102.75" thickBot="1" x14ac:dyDescent="0.3">
      <c r="A46" s="58" t="s">
        <v>417</v>
      </c>
      <c r="B46" s="57" t="s">
        <v>218</v>
      </c>
      <c r="C46" s="59" t="s">
        <v>418</v>
      </c>
      <c r="D46" s="60" t="s">
        <v>419</v>
      </c>
      <c r="E46" s="61" t="s">
        <v>309</v>
      </c>
      <c r="F46" s="62">
        <v>300.18</v>
      </c>
    </row>
    <row r="47" spans="1:6" ht="142.5" thickBot="1" x14ac:dyDescent="0.3">
      <c r="A47" s="50" t="s">
        <v>420</v>
      </c>
      <c r="B47" s="51" t="s">
        <v>254</v>
      </c>
      <c r="C47" s="52" t="s">
        <v>421</v>
      </c>
      <c r="D47" s="53" t="s">
        <v>422</v>
      </c>
      <c r="E47" s="54" t="s">
        <v>309</v>
      </c>
      <c r="F47" s="55"/>
    </row>
    <row r="48" spans="1:6" ht="142.5" thickBot="1" x14ac:dyDescent="0.3">
      <c r="A48" s="50" t="s">
        <v>423</v>
      </c>
      <c r="B48" s="51" t="s">
        <v>236</v>
      </c>
      <c r="C48" s="52" t="s">
        <v>424</v>
      </c>
      <c r="D48" s="53" t="s">
        <v>425</v>
      </c>
      <c r="E48" s="54" t="s">
        <v>309</v>
      </c>
      <c r="F48" s="55"/>
    </row>
    <row r="49" spans="1:6" ht="77.25" thickBot="1" x14ac:dyDescent="0.3">
      <c r="A49" s="58" t="s">
        <v>426</v>
      </c>
      <c r="B49" s="57" t="s">
        <v>204</v>
      </c>
      <c r="C49" s="59" t="s">
        <v>427</v>
      </c>
      <c r="D49" s="60" t="s">
        <v>428</v>
      </c>
      <c r="E49" s="61" t="s">
        <v>309</v>
      </c>
      <c r="F49" s="62">
        <v>0.3</v>
      </c>
    </row>
    <row r="50" spans="1:6" ht="142.5" thickBot="1" x14ac:dyDescent="0.3">
      <c r="A50" s="50" t="s">
        <v>429</v>
      </c>
      <c r="B50" s="51" t="s">
        <v>156</v>
      </c>
      <c r="C50" s="52" t="s">
        <v>430</v>
      </c>
      <c r="D50" s="53" t="s">
        <v>431</v>
      </c>
      <c r="E50" s="54" t="s">
        <v>309</v>
      </c>
      <c r="F50" s="55"/>
    </row>
    <row r="51" spans="1:6" ht="158.25" thickBot="1" x14ac:dyDescent="0.3">
      <c r="A51" s="50" t="s">
        <v>435</v>
      </c>
      <c r="B51" s="51" t="s">
        <v>202</v>
      </c>
      <c r="C51" s="52" t="s">
        <v>436</v>
      </c>
      <c r="D51" s="53" t="s">
        <v>437</v>
      </c>
      <c r="E51" s="54" t="s">
        <v>309</v>
      </c>
      <c r="F51" s="55"/>
    </row>
    <row r="52" spans="1:6" ht="142.5" thickBot="1" x14ac:dyDescent="0.3">
      <c r="A52" s="50" t="s">
        <v>441</v>
      </c>
      <c r="B52" s="51" t="s">
        <v>192</v>
      </c>
      <c r="C52" s="52" t="s">
        <v>442</v>
      </c>
      <c r="D52" s="53" t="s">
        <v>443</v>
      </c>
      <c r="E52" s="54" t="s">
        <v>309</v>
      </c>
      <c r="F52" s="55"/>
    </row>
    <row r="53" spans="1:6" ht="90" thickBot="1" x14ac:dyDescent="0.3">
      <c r="A53" s="58" t="s">
        <v>444</v>
      </c>
      <c r="B53" s="57" t="s">
        <v>200</v>
      </c>
      <c r="C53" s="59" t="s">
        <v>445</v>
      </c>
      <c r="D53" s="60" t="s">
        <v>446</v>
      </c>
      <c r="E53" s="61" t="s">
        <v>447</v>
      </c>
      <c r="F53" s="62">
        <v>4.2300000000000004</v>
      </c>
    </row>
    <row r="54" spans="1:6" ht="142.5" thickBot="1" x14ac:dyDescent="0.3">
      <c r="A54" s="50" t="s">
        <v>448</v>
      </c>
      <c r="B54" s="51" t="s">
        <v>262</v>
      </c>
      <c r="C54" s="52" t="s">
        <v>449</v>
      </c>
      <c r="D54" s="53" t="s">
        <v>450</v>
      </c>
      <c r="E54" s="54" t="s">
        <v>447</v>
      </c>
      <c r="F54" s="55"/>
    </row>
    <row r="55" spans="1:6" ht="158.25" thickBot="1" x14ac:dyDescent="0.3">
      <c r="A55" s="50" t="s">
        <v>507</v>
      </c>
      <c r="B55" s="51" t="s">
        <v>270</v>
      </c>
      <c r="C55" s="52" t="s">
        <v>508</v>
      </c>
      <c r="D55" s="53" t="s">
        <v>509</v>
      </c>
      <c r="E55" s="54" t="s">
        <v>447</v>
      </c>
      <c r="F55" s="55"/>
    </row>
    <row r="56" spans="1:6" ht="90" thickBot="1" x14ac:dyDescent="0.3">
      <c r="A56" s="58" t="s">
        <v>451</v>
      </c>
      <c r="B56" s="57" t="s">
        <v>264</v>
      </c>
      <c r="C56" s="59" t="s">
        <v>452</v>
      </c>
      <c r="D56" s="60" t="s">
        <v>453</v>
      </c>
      <c r="E56" s="61" t="s">
        <v>447</v>
      </c>
      <c r="F56" s="62">
        <v>8.85</v>
      </c>
    </row>
    <row r="57" spans="1:6" ht="158.25" thickBot="1" x14ac:dyDescent="0.3">
      <c r="A57" s="50" t="s">
        <v>454</v>
      </c>
      <c r="B57" s="51" t="s">
        <v>258</v>
      </c>
      <c r="C57" s="52" t="s">
        <v>455</v>
      </c>
      <c r="D57" s="53" t="s">
        <v>456</v>
      </c>
      <c r="E57" s="54" t="s">
        <v>447</v>
      </c>
      <c r="F57" s="55"/>
    </row>
    <row r="58" spans="1:6" ht="158.25" thickBot="1" x14ac:dyDescent="0.3">
      <c r="A58" s="50" t="s">
        <v>457</v>
      </c>
      <c r="B58" s="51" t="s">
        <v>266</v>
      </c>
      <c r="C58" s="52" t="s">
        <v>458</v>
      </c>
      <c r="D58" s="53" t="s">
        <v>459</v>
      </c>
      <c r="E58" s="54" t="s">
        <v>447</v>
      </c>
      <c r="F58" s="55"/>
    </row>
    <row r="59" spans="1:6" ht="142.5" thickBot="1" x14ac:dyDescent="0.3">
      <c r="A59" s="50" t="s">
        <v>460</v>
      </c>
      <c r="B59" s="51" t="s">
        <v>232</v>
      </c>
      <c r="C59" s="52" t="s">
        <v>461</v>
      </c>
      <c r="D59" s="53" t="s">
        <v>462</v>
      </c>
      <c r="E59" s="54" t="s">
        <v>447</v>
      </c>
      <c r="F59" s="55"/>
    </row>
    <row r="60" spans="1:6" ht="142.5" thickBot="1" x14ac:dyDescent="0.3">
      <c r="A60" s="50" t="s">
        <v>463</v>
      </c>
      <c r="B60" s="51" t="s">
        <v>190</v>
      </c>
      <c r="C60" s="52" t="s">
        <v>464</v>
      </c>
      <c r="D60" s="53" t="s">
        <v>465</v>
      </c>
      <c r="E60" s="54" t="s">
        <v>447</v>
      </c>
      <c r="F60" s="55"/>
    </row>
    <row r="61" spans="1:6" ht="64.5" thickBot="1" x14ac:dyDescent="0.3">
      <c r="A61" s="58" t="s">
        <v>466</v>
      </c>
      <c r="B61" s="57" t="s">
        <v>141</v>
      </c>
      <c r="C61" s="59" t="s">
        <v>467</v>
      </c>
      <c r="D61" s="60" t="s">
        <v>468</v>
      </c>
      <c r="E61" s="61" t="s">
        <v>447</v>
      </c>
      <c r="F61" s="62">
        <v>195</v>
      </c>
    </row>
    <row r="62" spans="1:6" ht="158.25" thickBot="1" x14ac:dyDescent="0.3">
      <c r="A62" s="50" t="s">
        <v>469</v>
      </c>
      <c r="B62" s="51" t="s">
        <v>260</v>
      </c>
      <c r="C62" s="52" t="s">
        <v>470</v>
      </c>
      <c r="D62" s="53" t="s">
        <v>471</v>
      </c>
      <c r="E62" s="54" t="s">
        <v>447</v>
      </c>
      <c r="F62" s="55"/>
    </row>
    <row r="63" spans="1:6" ht="142.5" thickBot="1" x14ac:dyDescent="0.3">
      <c r="A63" s="50" t="s">
        <v>472</v>
      </c>
      <c r="B63" s="51" t="s">
        <v>198</v>
      </c>
      <c r="C63" s="52" t="s">
        <v>473</v>
      </c>
      <c r="D63" s="53" t="s">
        <v>474</v>
      </c>
      <c r="E63" s="54" t="s">
        <v>447</v>
      </c>
      <c r="F63" s="55"/>
    </row>
    <row r="64" spans="1:6" ht="77.25" thickBot="1" x14ac:dyDescent="0.3">
      <c r="A64" s="58" t="s">
        <v>475</v>
      </c>
      <c r="B64" s="57" t="s">
        <v>160</v>
      </c>
      <c r="C64" s="59" t="s">
        <v>476</v>
      </c>
      <c r="D64" s="60" t="s">
        <v>477</v>
      </c>
      <c r="E64" s="61" t="s">
        <v>447</v>
      </c>
      <c r="F64" s="62">
        <v>0.99199999999999999</v>
      </c>
    </row>
    <row r="65" spans="1:6" ht="158.25" thickBot="1" x14ac:dyDescent="0.3">
      <c r="A65" s="50" t="s">
        <v>478</v>
      </c>
      <c r="B65" s="51" t="s">
        <v>178</v>
      </c>
      <c r="C65" s="52" t="s">
        <v>479</v>
      </c>
      <c r="D65" s="53" t="s">
        <v>480</v>
      </c>
      <c r="E65" s="54" t="s">
        <v>447</v>
      </c>
      <c r="F65" s="55"/>
    </row>
    <row r="66" spans="1:6" ht="77.25" thickBot="1" x14ac:dyDescent="0.3">
      <c r="A66" s="58" t="s">
        <v>481</v>
      </c>
      <c r="B66" s="57" t="s">
        <v>250</v>
      </c>
      <c r="C66" s="59" t="s">
        <v>482</v>
      </c>
      <c r="D66" s="60" t="s">
        <v>483</v>
      </c>
      <c r="E66" s="61" t="s">
        <v>447</v>
      </c>
      <c r="F66" s="62">
        <v>55.77</v>
      </c>
    </row>
    <row r="67" spans="1:6" ht="142.5" thickBot="1" x14ac:dyDescent="0.3">
      <c r="A67" s="50" t="s">
        <v>484</v>
      </c>
      <c r="B67" s="51" t="s">
        <v>182</v>
      </c>
      <c r="C67" s="52" t="s">
        <v>485</v>
      </c>
      <c r="D67" s="53" t="s">
        <v>486</v>
      </c>
      <c r="E67" s="54" t="s">
        <v>447</v>
      </c>
      <c r="F67" s="55"/>
    </row>
    <row r="68" spans="1:6" ht="142.5" thickBot="1" x14ac:dyDescent="0.3">
      <c r="A68" s="50" t="s">
        <v>487</v>
      </c>
      <c r="B68" s="51" t="s">
        <v>248</v>
      </c>
      <c r="C68" s="52" t="s">
        <v>488</v>
      </c>
      <c r="D68" s="53" t="s">
        <v>489</v>
      </c>
      <c r="E68" s="54" t="s">
        <v>447</v>
      </c>
      <c r="F68" s="55"/>
    </row>
    <row r="69" spans="1:6" ht="142.5" thickBot="1" x14ac:dyDescent="0.3">
      <c r="A69" s="50" t="s">
        <v>490</v>
      </c>
      <c r="B69" s="51" t="s">
        <v>224</v>
      </c>
      <c r="C69" s="52" t="s">
        <v>491</v>
      </c>
      <c r="D69" s="53" t="s">
        <v>492</v>
      </c>
      <c r="E69" s="54" t="s">
        <v>447</v>
      </c>
      <c r="F69" s="55"/>
    </row>
    <row r="70" spans="1:6" ht="142.5" thickBot="1" x14ac:dyDescent="0.3">
      <c r="A70" s="50" t="s">
        <v>493</v>
      </c>
      <c r="B70" s="51" t="s">
        <v>246</v>
      </c>
      <c r="C70" s="52" t="s">
        <v>494</v>
      </c>
      <c r="D70" s="53" t="s">
        <v>495</v>
      </c>
      <c r="E70" s="54" t="s">
        <v>447</v>
      </c>
      <c r="F70" s="55"/>
    </row>
    <row r="71" spans="1:6" x14ac:dyDescent="0.25">
      <c r="A71" s="63"/>
      <c r="B71" s="146" t="s">
        <v>496</v>
      </c>
      <c r="C71" s="146"/>
      <c r="D71" s="146"/>
      <c r="E71" s="146"/>
      <c r="F71" s="64">
        <v>60</v>
      </c>
    </row>
    <row r="72" spans="1:6" x14ac:dyDescent="0.25">
      <c r="A72" s="63"/>
      <c r="B72" s="63"/>
      <c r="C72" s="63"/>
      <c r="D72" s="63"/>
      <c r="E72" s="63"/>
      <c r="F72" s="63"/>
    </row>
  </sheetData>
  <autoFilter ref="A10:F71"/>
  <mergeCells count="11">
    <mergeCell ref="A8:B8"/>
    <mergeCell ref="C8:F8"/>
    <mergeCell ref="A9:F9"/>
    <mergeCell ref="B71:E71"/>
    <mergeCell ref="A4:F4"/>
    <mergeCell ref="A5:B5"/>
    <mergeCell ref="C5:F5"/>
    <mergeCell ref="A6:B6"/>
    <mergeCell ref="C6:F6"/>
    <mergeCell ref="A7:B7"/>
    <mergeCell ref="C7:F7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СВОД 9 мес.2023</vt:lpstr>
      <vt:lpstr>БО и касса</vt:lpstr>
      <vt:lpstr>Лист3</vt:lpstr>
      <vt:lpstr>Лист4</vt:lpstr>
      <vt:lpstr>Лист2</vt:lpstr>
      <vt:lpstr>8.8.9ДтКт</vt:lpstr>
      <vt:lpstr>206 дт</vt:lpstr>
      <vt:lpstr>206ДТ</vt:lpstr>
      <vt:lpstr>208 ДТ</vt:lpstr>
      <vt:lpstr>Изменения в смету</vt:lpstr>
      <vt:lpstr>% БО и касса 01.07.</vt:lpstr>
      <vt:lpstr>ЛБО БО ВР 200</vt:lpstr>
      <vt:lpstr>302 общий</vt:lpstr>
      <vt:lpstr>302КТ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2023-11-08T13:34:11Z</cp:lastPrinted>
  <dcterms:created xsi:type="dcterms:W3CDTF">2023-03-16T12:33:42Z</dcterms:created>
  <dcterms:modified xsi:type="dcterms:W3CDTF">2023-11-08T13:54:06Z</dcterms:modified>
</cp:coreProperties>
</file>