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25\"/>
    </mc:Choice>
  </mc:AlternateContent>
  <bookViews>
    <workbookView xWindow="0" yWindow="0" windowWidth="28800" windowHeight="12435" firstSheet="8" activeTab="8"/>
  </bookViews>
  <sheets>
    <sheet name="ПБС (1)" sheetId="1" state="hidden" r:id="rId1"/>
    <sheet name="БО и касса" sheetId="2" state="hidden" r:id="rId2"/>
    <sheet name="Лист3" sheetId="4" state="hidden" r:id="rId3"/>
    <sheet name="Лист4" sheetId="5" state="hidden" r:id="rId4"/>
    <sheet name="Измен Сеты" sheetId="15" state="hidden" r:id="rId5"/>
    <sheet name="8.8.9ДтКт" sheetId="8" state="hidden" r:id="rId6"/>
    <sheet name="Лист1" sheetId="14" state="hidden" r:id="rId7"/>
    <sheet name="Изменения в смету" sheetId="7" state="hidden" r:id="rId8"/>
    <sheet name="Итог 1 ев 2025" sheetId="6" r:id="rId9"/>
    <sheet name="Смета изм" sheetId="11" state="hidden" r:id="rId10"/>
    <sheet name="БО1 кв" sheetId="12" state="hidden" r:id="rId11"/>
    <sheet name="ПИАО 01.04" sheetId="16" state="hidden" r:id="rId12"/>
  </sheets>
  <externalReferences>
    <externalReference r:id="rId13"/>
  </externalReferences>
  <definedNames>
    <definedName name="_xlnm._FilterDatabase" localSheetId="5" hidden="1">'8.8.9ДтКт'!$B$3:$J$70</definedName>
    <definedName name="_xlnm._FilterDatabase" localSheetId="1" hidden="1">'БО и касса'!$B$3:$AB$70</definedName>
    <definedName name="_xlnm._FilterDatabase" localSheetId="10" hidden="1">'БО1 кв'!$B$10:$V$78</definedName>
    <definedName name="_xlnm._FilterDatabase" localSheetId="4" hidden="1">'Измен Сеты'!$B$3:$X$70</definedName>
    <definedName name="_xlnm._FilterDatabase" localSheetId="8" hidden="1">'Итог 1 ев 2025'!$B$10:$V$78</definedName>
    <definedName name="_xlnm._FilterDatabase" localSheetId="0" hidden="1">'ПБС (1)'!$B$1:$AA$408</definedName>
    <definedName name="_xlnm._FilterDatabase" localSheetId="11" hidden="1">'ПИАО 01.04'!$A$24:$G$93</definedName>
  </definedNames>
  <calcPr calcId="152511"/>
</workbook>
</file>

<file path=xl/calcChain.xml><?xml version="1.0" encoding="utf-8"?>
<calcChain xmlns="http://schemas.openxmlformats.org/spreadsheetml/2006/main">
  <c r="T63" i="6" l="1"/>
  <c r="U63" i="6" s="1"/>
  <c r="T77" i="6" l="1"/>
  <c r="T76" i="6"/>
  <c r="T75" i="6"/>
  <c r="T74" i="6"/>
  <c r="T73" i="6"/>
  <c r="T72" i="6"/>
  <c r="T71" i="6"/>
  <c r="T70" i="6"/>
  <c r="T69" i="6"/>
  <c r="T68" i="6"/>
  <c r="T67" i="6"/>
  <c r="T66" i="6"/>
  <c r="T65" i="6"/>
  <c r="T64" i="6"/>
  <c r="T62" i="6"/>
  <c r="T61" i="6"/>
  <c r="T60" i="6"/>
  <c r="T59" i="6"/>
  <c r="T58" i="6"/>
  <c r="T57" i="6"/>
  <c r="T56" i="6"/>
  <c r="T55" i="6"/>
  <c r="T54" i="6"/>
  <c r="T53" i="6"/>
  <c r="T52" i="6"/>
  <c r="T51" i="6"/>
  <c r="T50" i="6"/>
  <c r="T49" i="6"/>
  <c r="T48" i="6"/>
  <c r="T47" i="6"/>
  <c r="T46" i="6"/>
  <c r="T45" i="6"/>
  <c r="T44" i="6"/>
  <c r="T43" i="6"/>
  <c r="T42" i="6"/>
  <c r="T41" i="6"/>
  <c r="T40" i="6"/>
  <c r="T39" i="6"/>
  <c r="T38" i="6"/>
  <c r="T37" i="6"/>
  <c r="T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I70" i="8" l="1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7" i="8"/>
  <c r="F8" i="8"/>
  <c r="H70" i="15" l="1"/>
  <c r="I70" i="15" s="1"/>
  <c r="H69" i="15"/>
  <c r="I69" i="15" s="1"/>
  <c r="H68" i="15"/>
  <c r="I68" i="15" s="1"/>
  <c r="H67" i="15"/>
  <c r="I67" i="15" s="1"/>
  <c r="H66" i="15"/>
  <c r="I66" i="15" s="1"/>
  <c r="H65" i="15"/>
  <c r="I65" i="15" s="1"/>
  <c r="H64" i="15"/>
  <c r="I64" i="15" s="1"/>
  <c r="H63" i="15"/>
  <c r="I63" i="15" s="1"/>
  <c r="H62" i="15"/>
  <c r="I62" i="15" s="1"/>
  <c r="H61" i="15"/>
  <c r="I61" i="15" s="1"/>
  <c r="H60" i="15"/>
  <c r="I60" i="15" s="1"/>
  <c r="H59" i="15"/>
  <c r="I59" i="15" s="1"/>
  <c r="H58" i="15"/>
  <c r="I58" i="15" s="1"/>
  <c r="H57" i="15"/>
  <c r="I57" i="15" s="1"/>
  <c r="H56" i="15"/>
  <c r="I56" i="15" s="1"/>
  <c r="H55" i="15"/>
  <c r="I55" i="15" s="1"/>
  <c r="H54" i="15"/>
  <c r="I54" i="15" s="1"/>
  <c r="H53" i="15"/>
  <c r="I53" i="15" s="1"/>
  <c r="H52" i="15"/>
  <c r="I52" i="15" s="1"/>
  <c r="H51" i="15"/>
  <c r="I51" i="15" s="1"/>
  <c r="H50" i="15"/>
  <c r="I50" i="15" s="1"/>
  <c r="H49" i="15"/>
  <c r="I49" i="15" s="1"/>
  <c r="H48" i="15"/>
  <c r="I48" i="15" s="1"/>
  <c r="H47" i="15"/>
  <c r="I47" i="15" s="1"/>
  <c r="H46" i="15"/>
  <c r="I46" i="15" s="1"/>
  <c r="H45" i="15"/>
  <c r="I45" i="15" s="1"/>
  <c r="H44" i="15"/>
  <c r="I44" i="15" s="1"/>
  <c r="H43" i="15"/>
  <c r="I43" i="15" s="1"/>
  <c r="H42" i="15"/>
  <c r="I42" i="15" s="1"/>
  <c r="H41" i="15"/>
  <c r="I41" i="15" s="1"/>
  <c r="H40" i="15"/>
  <c r="I40" i="15" s="1"/>
  <c r="H39" i="15"/>
  <c r="I39" i="15" s="1"/>
  <c r="H38" i="15"/>
  <c r="I38" i="15" s="1"/>
  <c r="H37" i="15"/>
  <c r="I37" i="15" s="1"/>
  <c r="H36" i="15"/>
  <c r="I36" i="15" s="1"/>
  <c r="H35" i="15"/>
  <c r="I35" i="15" s="1"/>
  <c r="H34" i="15"/>
  <c r="I34" i="15" s="1"/>
  <c r="H33" i="15"/>
  <c r="I33" i="15" s="1"/>
  <c r="AE33" i="15" s="1"/>
  <c r="AF33" i="15" s="1"/>
  <c r="H32" i="15"/>
  <c r="I32" i="15" s="1"/>
  <c r="H31" i="15"/>
  <c r="I31" i="15" s="1"/>
  <c r="H30" i="15"/>
  <c r="I30" i="15" s="1"/>
  <c r="H29" i="15"/>
  <c r="I29" i="15" s="1"/>
  <c r="H28" i="15"/>
  <c r="I28" i="15" s="1"/>
  <c r="H27" i="15"/>
  <c r="I27" i="15" s="1"/>
  <c r="H26" i="15"/>
  <c r="I26" i="15" s="1"/>
  <c r="H25" i="15"/>
  <c r="I25" i="15" s="1"/>
  <c r="H24" i="15"/>
  <c r="I24" i="15" s="1"/>
  <c r="H23" i="15"/>
  <c r="I23" i="15" s="1"/>
  <c r="H22" i="15"/>
  <c r="I22" i="15" s="1"/>
  <c r="H21" i="15"/>
  <c r="I21" i="15" s="1"/>
  <c r="H20" i="15"/>
  <c r="I20" i="15" s="1"/>
  <c r="H19" i="15"/>
  <c r="I19" i="15" s="1"/>
  <c r="H18" i="15"/>
  <c r="I18" i="15" s="1"/>
  <c r="H17" i="15"/>
  <c r="I17" i="15" s="1"/>
  <c r="H16" i="15"/>
  <c r="I16" i="15" s="1"/>
  <c r="H15" i="15"/>
  <c r="I15" i="15" s="1"/>
  <c r="H14" i="15"/>
  <c r="I14" i="15" s="1"/>
  <c r="H13" i="15"/>
  <c r="I13" i="15" s="1"/>
  <c r="H12" i="15"/>
  <c r="I12" i="15" s="1"/>
  <c r="H11" i="15"/>
  <c r="I11" i="15" s="1"/>
  <c r="H10" i="15"/>
  <c r="I10" i="15" s="1"/>
  <c r="H9" i="15"/>
  <c r="I9" i="15" s="1"/>
  <c r="H8" i="15"/>
  <c r="I8" i="15" s="1"/>
  <c r="H7" i="15"/>
  <c r="I7" i="15" s="1"/>
  <c r="AF70" i="15"/>
  <c r="AF69" i="15"/>
  <c r="AF68" i="15"/>
  <c r="AF67" i="15"/>
  <c r="AF66" i="15"/>
  <c r="AF65" i="15"/>
  <c r="AF64" i="15"/>
  <c r="AF63" i="15"/>
  <c r="AF62" i="15"/>
  <c r="AF61" i="15"/>
  <c r="AF60" i="15"/>
  <c r="AF59" i="15"/>
  <c r="AF58" i="15"/>
  <c r="AF57" i="15"/>
  <c r="AF56" i="15"/>
  <c r="AF55" i="15"/>
  <c r="AF54" i="15"/>
  <c r="AF53" i="15"/>
  <c r="AF52" i="15"/>
  <c r="AF51" i="15"/>
  <c r="AF50" i="15"/>
  <c r="AF49" i="15"/>
  <c r="AF48" i="15"/>
  <c r="AF47" i="15"/>
  <c r="AF46" i="15"/>
  <c r="AF45" i="15"/>
  <c r="AF44" i="15"/>
  <c r="AF43" i="15"/>
  <c r="AF42" i="15"/>
  <c r="AF41" i="15"/>
  <c r="AF40" i="15"/>
  <c r="AF39" i="15"/>
  <c r="AF38" i="15"/>
  <c r="AF37" i="15"/>
  <c r="AF36" i="15"/>
  <c r="AF35" i="15"/>
  <c r="AF34" i="15"/>
  <c r="AF32" i="15"/>
  <c r="AF31" i="15"/>
  <c r="AF30" i="15"/>
  <c r="AF29" i="15"/>
  <c r="AF28" i="15"/>
  <c r="AF27" i="15"/>
  <c r="AF26" i="15"/>
  <c r="AF25" i="15"/>
  <c r="AF24" i="15"/>
  <c r="AF23" i="15"/>
  <c r="AF22" i="15"/>
  <c r="AF21" i="15"/>
  <c r="AF20" i="15"/>
  <c r="AF19" i="15"/>
  <c r="AF18" i="15"/>
  <c r="AA70" i="14" l="1"/>
  <c r="V70" i="14"/>
  <c r="W70" i="14" s="1"/>
  <c r="L70" i="14"/>
  <c r="M70" i="14" s="1"/>
  <c r="AE70" i="14" s="1"/>
  <c r="AF70" i="14" s="1"/>
  <c r="AA69" i="14"/>
  <c r="V69" i="14"/>
  <c r="W69" i="14" s="1"/>
  <c r="M69" i="14"/>
  <c r="AE69" i="14" s="1"/>
  <c r="AF69" i="14" s="1"/>
  <c r="L69" i="14"/>
  <c r="AA68" i="14"/>
  <c r="V68" i="14"/>
  <c r="W68" i="14" s="1"/>
  <c r="L68" i="14"/>
  <c r="M68" i="14" s="1"/>
  <c r="AE68" i="14" s="1"/>
  <c r="AF68" i="14" s="1"/>
  <c r="AA67" i="14"/>
  <c r="W67" i="14"/>
  <c r="V67" i="14"/>
  <c r="L67" i="14"/>
  <c r="M67" i="14" s="1"/>
  <c r="AE67" i="14" s="1"/>
  <c r="AF67" i="14" s="1"/>
  <c r="AA66" i="14"/>
  <c r="V66" i="14"/>
  <c r="W66" i="14" s="1"/>
  <c r="L66" i="14"/>
  <c r="M66" i="14" s="1"/>
  <c r="AE66" i="14" s="1"/>
  <c r="AF66" i="14" s="1"/>
  <c r="AA65" i="14"/>
  <c r="V65" i="14"/>
  <c r="W65" i="14" s="1"/>
  <c r="L65" i="14"/>
  <c r="M65" i="14" s="1"/>
  <c r="AE65" i="14" s="1"/>
  <c r="AF65" i="14" s="1"/>
  <c r="AA64" i="14"/>
  <c r="V64" i="14"/>
  <c r="W64" i="14" s="1"/>
  <c r="L64" i="14"/>
  <c r="M64" i="14" s="1"/>
  <c r="AE64" i="14" s="1"/>
  <c r="AF64" i="14" s="1"/>
  <c r="AA63" i="14"/>
  <c r="V63" i="14"/>
  <c r="W63" i="14" s="1"/>
  <c r="L63" i="14"/>
  <c r="M63" i="14" s="1"/>
  <c r="AE63" i="14" s="1"/>
  <c r="AF63" i="14" s="1"/>
  <c r="AA62" i="14"/>
  <c r="V62" i="14"/>
  <c r="W62" i="14" s="1"/>
  <c r="L62" i="14"/>
  <c r="M62" i="14" s="1"/>
  <c r="AE62" i="14" s="1"/>
  <c r="AF62" i="14" s="1"/>
  <c r="V61" i="14"/>
  <c r="W61" i="14" s="1"/>
  <c r="L61" i="14"/>
  <c r="M61" i="14" s="1"/>
  <c r="AE61" i="14" s="1"/>
  <c r="AF61" i="14" s="1"/>
  <c r="AA60" i="14"/>
  <c r="V60" i="14"/>
  <c r="W60" i="14" s="1"/>
  <c r="L60" i="14"/>
  <c r="M60" i="14" s="1"/>
  <c r="AE60" i="14" s="1"/>
  <c r="AF60" i="14" s="1"/>
  <c r="AA59" i="14"/>
  <c r="V59" i="14"/>
  <c r="W59" i="14" s="1"/>
  <c r="L59" i="14"/>
  <c r="M59" i="14" s="1"/>
  <c r="AE59" i="14" s="1"/>
  <c r="AF59" i="14" s="1"/>
  <c r="AA58" i="14"/>
  <c r="V58" i="14"/>
  <c r="W58" i="14" s="1"/>
  <c r="L58" i="14"/>
  <c r="M58" i="14" s="1"/>
  <c r="AE58" i="14" s="1"/>
  <c r="AF58" i="14" s="1"/>
  <c r="AA57" i="14"/>
  <c r="V57" i="14"/>
  <c r="W57" i="14" s="1"/>
  <c r="L57" i="14"/>
  <c r="M57" i="14" s="1"/>
  <c r="AE57" i="14" s="1"/>
  <c r="AF57" i="14" s="1"/>
  <c r="AA56" i="14"/>
  <c r="V56" i="14"/>
  <c r="W56" i="14" s="1"/>
  <c r="L56" i="14"/>
  <c r="M56" i="14" s="1"/>
  <c r="AE56" i="14" s="1"/>
  <c r="AF56" i="14" s="1"/>
  <c r="AA55" i="14"/>
  <c r="V55" i="14"/>
  <c r="W55" i="14" s="1"/>
  <c r="L55" i="14"/>
  <c r="M55" i="14" s="1"/>
  <c r="AE55" i="14" s="1"/>
  <c r="AF55" i="14" s="1"/>
  <c r="AA54" i="14"/>
  <c r="V54" i="14"/>
  <c r="W54" i="14" s="1"/>
  <c r="L54" i="14"/>
  <c r="M54" i="14" s="1"/>
  <c r="AE54" i="14" s="1"/>
  <c r="AF54" i="14" s="1"/>
  <c r="AA53" i="14"/>
  <c r="W53" i="14"/>
  <c r="V53" i="14"/>
  <c r="L53" i="14"/>
  <c r="M53" i="14" s="1"/>
  <c r="AE53" i="14" s="1"/>
  <c r="AF53" i="14" s="1"/>
  <c r="AA52" i="14"/>
  <c r="V52" i="14"/>
  <c r="W52" i="14" s="1"/>
  <c r="M52" i="14"/>
  <c r="AE52" i="14" s="1"/>
  <c r="AF52" i="14" s="1"/>
  <c r="L52" i="14"/>
  <c r="AA51" i="14"/>
  <c r="V51" i="14"/>
  <c r="W51" i="14" s="1"/>
  <c r="L51" i="14"/>
  <c r="M51" i="14" s="1"/>
  <c r="AE51" i="14" s="1"/>
  <c r="AF51" i="14" s="1"/>
  <c r="AA50" i="14"/>
  <c r="V50" i="14"/>
  <c r="W50" i="14" s="1"/>
  <c r="L50" i="14"/>
  <c r="M50" i="14" s="1"/>
  <c r="AE50" i="14" s="1"/>
  <c r="AF50" i="14" s="1"/>
  <c r="AA49" i="14"/>
  <c r="V49" i="14"/>
  <c r="W49" i="14" s="1"/>
  <c r="L49" i="14"/>
  <c r="M49" i="14" s="1"/>
  <c r="AE49" i="14" s="1"/>
  <c r="AF49" i="14" s="1"/>
  <c r="AA48" i="14"/>
  <c r="V48" i="14"/>
  <c r="W48" i="14" s="1"/>
  <c r="L48" i="14"/>
  <c r="M48" i="14" s="1"/>
  <c r="AE48" i="14" s="1"/>
  <c r="AF48" i="14" s="1"/>
  <c r="AA47" i="14"/>
  <c r="V47" i="14"/>
  <c r="W47" i="14" s="1"/>
  <c r="L47" i="14"/>
  <c r="M47" i="14" s="1"/>
  <c r="AE47" i="14" s="1"/>
  <c r="AF47" i="14" s="1"/>
  <c r="AA46" i="14"/>
  <c r="V46" i="14"/>
  <c r="W46" i="14" s="1"/>
  <c r="L46" i="14"/>
  <c r="M46" i="14" s="1"/>
  <c r="AE46" i="14" s="1"/>
  <c r="AF46" i="14" s="1"/>
  <c r="AA45" i="14"/>
  <c r="W45" i="14"/>
  <c r="V45" i="14"/>
  <c r="L45" i="14"/>
  <c r="M45" i="14" s="1"/>
  <c r="AE45" i="14" s="1"/>
  <c r="AF45" i="14" s="1"/>
  <c r="AA44" i="14"/>
  <c r="V44" i="14"/>
  <c r="W44" i="14" s="1"/>
  <c r="M44" i="14"/>
  <c r="AE44" i="14" s="1"/>
  <c r="AF44" i="14" s="1"/>
  <c r="L44" i="14"/>
  <c r="AA43" i="14"/>
  <c r="V43" i="14"/>
  <c r="W43" i="14" s="1"/>
  <c r="L43" i="14"/>
  <c r="M43" i="14" s="1"/>
  <c r="AE43" i="14" s="1"/>
  <c r="AF43" i="14" s="1"/>
  <c r="AA42" i="14"/>
  <c r="W42" i="14"/>
  <c r="V42" i="14"/>
  <c r="L42" i="14"/>
  <c r="M42" i="14" s="1"/>
  <c r="AE42" i="14" s="1"/>
  <c r="AF42" i="14" s="1"/>
  <c r="AA41" i="14"/>
  <c r="V41" i="14"/>
  <c r="W41" i="14" s="1"/>
  <c r="L41" i="14"/>
  <c r="M41" i="14" s="1"/>
  <c r="AE41" i="14" s="1"/>
  <c r="AF41" i="14" s="1"/>
  <c r="AA40" i="14"/>
  <c r="V40" i="14"/>
  <c r="W40" i="14" s="1"/>
  <c r="L40" i="14"/>
  <c r="M40" i="14" s="1"/>
  <c r="AE40" i="14" s="1"/>
  <c r="AF40" i="14" s="1"/>
  <c r="AA39" i="14"/>
  <c r="V39" i="14"/>
  <c r="W39" i="14" s="1"/>
  <c r="L39" i="14"/>
  <c r="M39" i="14" s="1"/>
  <c r="AE39" i="14" s="1"/>
  <c r="AF39" i="14" s="1"/>
  <c r="AA38" i="14"/>
  <c r="V38" i="14"/>
  <c r="W38" i="14" s="1"/>
  <c r="L38" i="14"/>
  <c r="M38" i="14" s="1"/>
  <c r="AE38" i="14" s="1"/>
  <c r="AF38" i="14" s="1"/>
  <c r="AA37" i="14"/>
  <c r="V37" i="14"/>
  <c r="W37" i="14" s="1"/>
  <c r="L37" i="14"/>
  <c r="M37" i="14" s="1"/>
  <c r="AE37" i="14" s="1"/>
  <c r="AF37" i="14" s="1"/>
  <c r="AA36" i="14"/>
  <c r="V36" i="14"/>
  <c r="W36" i="14" s="1"/>
  <c r="L36" i="14"/>
  <c r="M36" i="14" s="1"/>
  <c r="AE36" i="14" s="1"/>
  <c r="AF36" i="14" s="1"/>
  <c r="AA35" i="14"/>
  <c r="V35" i="14"/>
  <c r="W35" i="14" s="1"/>
  <c r="L35" i="14"/>
  <c r="M35" i="14" s="1"/>
  <c r="AE35" i="14" s="1"/>
  <c r="AF35" i="14" s="1"/>
  <c r="AA34" i="14"/>
  <c r="V34" i="14"/>
  <c r="W34" i="14" s="1"/>
  <c r="L34" i="14"/>
  <c r="M34" i="14" s="1"/>
  <c r="AE34" i="14" s="1"/>
  <c r="AF34" i="14" s="1"/>
  <c r="AA33" i="14"/>
  <c r="V33" i="14"/>
  <c r="W33" i="14" s="1"/>
  <c r="L33" i="14"/>
  <c r="M33" i="14" s="1"/>
  <c r="AE33" i="14" s="1"/>
  <c r="AF33" i="14" s="1"/>
  <c r="AA32" i="14"/>
  <c r="V32" i="14"/>
  <c r="W32" i="14" s="1"/>
  <c r="L32" i="14"/>
  <c r="M32" i="14" s="1"/>
  <c r="AE32" i="14" s="1"/>
  <c r="AF32" i="14" s="1"/>
  <c r="AA31" i="14"/>
  <c r="V31" i="14"/>
  <c r="W31" i="14" s="1"/>
  <c r="L31" i="14"/>
  <c r="M31" i="14" s="1"/>
  <c r="AE31" i="14" s="1"/>
  <c r="AF31" i="14" s="1"/>
  <c r="AA30" i="14"/>
  <c r="V30" i="14"/>
  <c r="W30" i="14" s="1"/>
  <c r="L30" i="14"/>
  <c r="M30" i="14" s="1"/>
  <c r="AE30" i="14" s="1"/>
  <c r="AF30" i="14" s="1"/>
  <c r="AA29" i="14"/>
  <c r="V29" i="14"/>
  <c r="W29" i="14" s="1"/>
  <c r="L29" i="14"/>
  <c r="M29" i="14" s="1"/>
  <c r="AE29" i="14" s="1"/>
  <c r="AF29" i="14" s="1"/>
  <c r="AA28" i="14"/>
  <c r="V28" i="14"/>
  <c r="W28" i="14" s="1"/>
  <c r="L28" i="14"/>
  <c r="M28" i="14" s="1"/>
  <c r="AE28" i="14" s="1"/>
  <c r="AF28" i="14" s="1"/>
  <c r="AA27" i="14"/>
  <c r="V27" i="14"/>
  <c r="W27" i="14" s="1"/>
  <c r="L27" i="14"/>
  <c r="M27" i="14" s="1"/>
  <c r="AE27" i="14" s="1"/>
  <c r="AF27" i="14" s="1"/>
  <c r="AA26" i="14"/>
  <c r="W26" i="14"/>
  <c r="V26" i="14"/>
  <c r="L26" i="14"/>
  <c r="M26" i="14" s="1"/>
  <c r="AE26" i="14" s="1"/>
  <c r="AF26" i="14" s="1"/>
  <c r="AA25" i="14"/>
  <c r="V25" i="14"/>
  <c r="W25" i="14" s="1"/>
  <c r="L25" i="14"/>
  <c r="M25" i="14" s="1"/>
  <c r="AE25" i="14" s="1"/>
  <c r="AF25" i="14" s="1"/>
  <c r="AA24" i="14"/>
  <c r="V24" i="14"/>
  <c r="W24" i="14" s="1"/>
  <c r="L24" i="14"/>
  <c r="M24" i="14" s="1"/>
  <c r="AE24" i="14" s="1"/>
  <c r="AF24" i="14" s="1"/>
  <c r="AA23" i="14"/>
  <c r="V23" i="14"/>
  <c r="W23" i="14" s="1"/>
  <c r="L23" i="14"/>
  <c r="M23" i="14" s="1"/>
  <c r="AE23" i="14" s="1"/>
  <c r="AF23" i="14" s="1"/>
  <c r="AA22" i="14"/>
  <c r="V22" i="14"/>
  <c r="W22" i="14" s="1"/>
  <c r="L22" i="14"/>
  <c r="M22" i="14" s="1"/>
  <c r="AE22" i="14" s="1"/>
  <c r="AF22" i="14" s="1"/>
  <c r="AA21" i="14"/>
  <c r="V21" i="14"/>
  <c r="W21" i="14" s="1"/>
  <c r="L21" i="14"/>
  <c r="M21" i="14" s="1"/>
  <c r="AE21" i="14" s="1"/>
  <c r="AF21" i="14" s="1"/>
  <c r="AA20" i="14"/>
  <c r="V20" i="14"/>
  <c r="W20" i="14" s="1"/>
  <c r="L20" i="14"/>
  <c r="M20" i="14" s="1"/>
  <c r="AE20" i="14" s="1"/>
  <c r="AF20" i="14" s="1"/>
  <c r="AA19" i="14"/>
  <c r="V19" i="14"/>
  <c r="W19" i="14" s="1"/>
  <c r="L19" i="14"/>
  <c r="M19" i="14" s="1"/>
  <c r="AE19" i="14" s="1"/>
  <c r="AF19" i="14" s="1"/>
  <c r="AA18" i="14"/>
  <c r="V18" i="14"/>
  <c r="W18" i="14" s="1"/>
  <c r="L18" i="14"/>
  <c r="M18" i="14" s="1"/>
  <c r="AE18" i="14" s="1"/>
  <c r="AF18" i="14" s="1"/>
  <c r="AA17" i="14"/>
  <c r="V17" i="14"/>
  <c r="W17" i="14" s="1"/>
  <c r="L17" i="14"/>
  <c r="M17" i="14" s="1"/>
  <c r="AE17" i="14" s="1"/>
  <c r="AF17" i="14" s="1"/>
  <c r="AA16" i="14"/>
  <c r="V16" i="14"/>
  <c r="W16" i="14" s="1"/>
  <c r="L16" i="14"/>
  <c r="M16" i="14" s="1"/>
  <c r="AE16" i="14" s="1"/>
  <c r="AF16" i="14" s="1"/>
  <c r="AA15" i="14"/>
  <c r="V15" i="14"/>
  <c r="W15" i="14" s="1"/>
  <c r="L15" i="14"/>
  <c r="M15" i="14" s="1"/>
  <c r="AE15" i="14" s="1"/>
  <c r="AF15" i="14" s="1"/>
  <c r="AA14" i="14"/>
  <c r="W14" i="14"/>
  <c r="V14" i="14"/>
  <c r="L14" i="14"/>
  <c r="M14" i="14" s="1"/>
  <c r="AE14" i="14" s="1"/>
  <c r="AF14" i="14" s="1"/>
  <c r="AA13" i="14"/>
  <c r="V13" i="14"/>
  <c r="W13" i="14" s="1"/>
  <c r="L13" i="14"/>
  <c r="M13" i="14" s="1"/>
  <c r="AE13" i="14" s="1"/>
  <c r="AF13" i="14" s="1"/>
  <c r="AA12" i="14"/>
  <c r="V12" i="14"/>
  <c r="W12" i="14" s="1"/>
  <c r="L12" i="14"/>
  <c r="M12" i="14" s="1"/>
  <c r="AE12" i="14" s="1"/>
  <c r="AF12" i="14" s="1"/>
  <c r="AA11" i="14"/>
  <c r="V11" i="14"/>
  <c r="W11" i="14" s="1"/>
  <c r="L11" i="14"/>
  <c r="M11" i="14" s="1"/>
  <c r="AE11" i="14" s="1"/>
  <c r="AF11" i="14" s="1"/>
  <c r="AA10" i="14"/>
  <c r="V10" i="14"/>
  <c r="W10" i="14" s="1"/>
  <c r="L10" i="14"/>
  <c r="M10" i="14" s="1"/>
  <c r="AE10" i="14" s="1"/>
  <c r="AF10" i="14" s="1"/>
  <c r="AA9" i="14"/>
  <c r="V9" i="14"/>
  <c r="W9" i="14" s="1"/>
  <c r="L9" i="14"/>
  <c r="M9" i="14" s="1"/>
  <c r="AE9" i="14" s="1"/>
  <c r="AF9" i="14" s="1"/>
  <c r="AA8" i="14"/>
  <c r="V8" i="14"/>
  <c r="W8" i="14" s="1"/>
  <c r="L8" i="14"/>
  <c r="M8" i="14" s="1"/>
  <c r="AE8" i="14" s="1"/>
  <c r="AF8" i="14" s="1"/>
  <c r="AA7" i="14"/>
  <c r="V7" i="14"/>
  <c r="W7" i="14" s="1"/>
  <c r="L7" i="14"/>
  <c r="M7" i="14" s="1"/>
  <c r="AE7" i="14" s="1"/>
  <c r="AF7" i="14" s="1"/>
  <c r="T77" i="12" l="1"/>
  <c r="U77" i="12" s="1"/>
  <c r="P77" i="12"/>
  <c r="N77" i="12"/>
  <c r="T76" i="12"/>
  <c r="P76" i="12"/>
  <c r="N76" i="12"/>
  <c r="T75" i="12"/>
  <c r="U75" i="12" s="1"/>
  <c r="P75" i="12"/>
  <c r="N75" i="12"/>
  <c r="T74" i="12"/>
  <c r="U74" i="12" s="1"/>
  <c r="P74" i="12"/>
  <c r="N74" i="12"/>
  <c r="T73" i="12"/>
  <c r="U73" i="12" s="1"/>
  <c r="P73" i="12"/>
  <c r="T72" i="12"/>
  <c r="U72" i="12" s="1"/>
  <c r="P72" i="12"/>
  <c r="N72" i="12"/>
  <c r="T71" i="12"/>
  <c r="U71" i="12" s="1"/>
  <c r="P71" i="12"/>
  <c r="T70" i="12"/>
  <c r="U70" i="12" s="1"/>
  <c r="P70" i="12"/>
  <c r="N70" i="12"/>
  <c r="T69" i="12"/>
  <c r="U69" i="12" s="1"/>
  <c r="P69" i="12"/>
  <c r="N69" i="12"/>
  <c r="T68" i="12"/>
  <c r="U68" i="12" s="1"/>
  <c r="P68" i="12"/>
  <c r="N68" i="12"/>
  <c r="T67" i="12"/>
  <c r="U67" i="12" s="1"/>
  <c r="P67" i="12"/>
  <c r="N67" i="12"/>
  <c r="T66" i="12"/>
  <c r="U66" i="12" s="1"/>
  <c r="P66" i="12"/>
  <c r="N66" i="12"/>
  <c r="T65" i="12"/>
  <c r="U65" i="12" s="1"/>
  <c r="P65" i="12"/>
  <c r="N65" i="12"/>
  <c r="T64" i="12"/>
  <c r="U64" i="12" s="1"/>
  <c r="P64" i="12"/>
  <c r="N64" i="12"/>
  <c r="T63" i="12"/>
  <c r="U63" i="12" s="1"/>
  <c r="P63" i="12"/>
  <c r="N63" i="12"/>
  <c r="T62" i="12"/>
  <c r="U62" i="12" s="1"/>
  <c r="P62" i="12"/>
  <c r="N62" i="12"/>
  <c r="T61" i="12"/>
  <c r="U61" i="12" s="1"/>
  <c r="P61" i="12"/>
  <c r="N61" i="12"/>
  <c r="T60" i="12"/>
  <c r="U60" i="12" s="1"/>
  <c r="P60" i="12"/>
  <c r="N60" i="12"/>
  <c r="T59" i="12"/>
  <c r="U59" i="12" s="1"/>
  <c r="P59" i="12"/>
  <c r="N59" i="12"/>
  <c r="T58" i="12"/>
  <c r="U58" i="12" s="1"/>
  <c r="P58" i="12"/>
  <c r="N58" i="12"/>
  <c r="T57" i="12"/>
  <c r="U57" i="12" s="1"/>
  <c r="P57" i="12"/>
  <c r="N57" i="12"/>
  <c r="T56" i="12"/>
  <c r="U56" i="12" s="1"/>
  <c r="P56" i="12"/>
  <c r="N56" i="12"/>
  <c r="T55" i="12"/>
  <c r="U55" i="12" s="1"/>
  <c r="P55" i="12"/>
  <c r="N55" i="12"/>
  <c r="T54" i="12"/>
  <c r="U54" i="12" s="1"/>
  <c r="P54" i="12"/>
  <c r="N54" i="12"/>
  <c r="T53" i="12"/>
  <c r="U53" i="12" s="1"/>
  <c r="P53" i="12"/>
  <c r="N53" i="12"/>
  <c r="T52" i="12"/>
  <c r="U52" i="12" s="1"/>
  <c r="P52" i="12"/>
  <c r="N52" i="12"/>
  <c r="T51" i="12"/>
  <c r="U51" i="12" s="1"/>
  <c r="P51" i="12"/>
  <c r="N51" i="12"/>
  <c r="T50" i="12"/>
  <c r="U50" i="12" s="1"/>
  <c r="P50" i="12"/>
  <c r="N50" i="12"/>
  <c r="T49" i="12"/>
  <c r="U49" i="12" s="1"/>
  <c r="P49" i="12"/>
  <c r="N49" i="12"/>
  <c r="T48" i="12"/>
  <c r="U48" i="12" s="1"/>
  <c r="P48" i="12"/>
  <c r="N48" i="12"/>
  <c r="T47" i="12"/>
  <c r="U47" i="12" s="1"/>
  <c r="P47" i="12"/>
  <c r="N47" i="12"/>
  <c r="T46" i="12"/>
  <c r="U46" i="12" s="1"/>
  <c r="P46" i="12"/>
  <c r="N46" i="12"/>
  <c r="T45" i="12"/>
  <c r="U45" i="12" s="1"/>
  <c r="P45" i="12"/>
  <c r="N45" i="12"/>
  <c r="T44" i="12"/>
  <c r="U44" i="12" s="1"/>
  <c r="P44" i="12"/>
  <c r="N44" i="12"/>
  <c r="T43" i="12"/>
  <c r="U43" i="12" s="1"/>
  <c r="N43" i="12"/>
  <c r="T42" i="12"/>
  <c r="U42" i="12" s="1"/>
  <c r="P42" i="12"/>
  <c r="N42" i="12"/>
  <c r="T41" i="12"/>
  <c r="U41" i="12" s="1"/>
  <c r="P41" i="12"/>
  <c r="N41" i="12"/>
  <c r="T40" i="12"/>
  <c r="U40" i="12" s="1"/>
  <c r="P40" i="12"/>
  <c r="N40" i="12"/>
  <c r="T39" i="12"/>
  <c r="U39" i="12" s="1"/>
  <c r="P39" i="12"/>
  <c r="N39" i="12"/>
  <c r="T38" i="12"/>
  <c r="U38" i="12" s="1"/>
  <c r="P38" i="12"/>
  <c r="N38" i="12"/>
  <c r="T37" i="12"/>
  <c r="U37" i="12" s="1"/>
  <c r="P37" i="12"/>
  <c r="N37" i="12"/>
  <c r="T36" i="12"/>
  <c r="U36" i="12" s="1"/>
  <c r="P36" i="12"/>
  <c r="N36" i="12"/>
  <c r="T35" i="12"/>
  <c r="U35" i="12" s="1"/>
  <c r="P35" i="12"/>
  <c r="N35" i="12"/>
  <c r="T34" i="12"/>
  <c r="U34" i="12" s="1"/>
  <c r="P34" i="12"/>
  <c r="N34" i="12"/>
  <c r="T33" i="12"/>
  <c r="U33" i="12" s="1"/>
  <c r="N33" i="12"/>
  <c r="T32" i="12"/>
  <c r="U32" i="12" s="1"/>
  <c r="P32" i="12"/>
  <c r="N32" i="12"/>
  <c r="T31" i="12"/>
  <c r="U31" i="12" s="1"/>
  <c r="P31" i="12"/>
  <c r="N31" i="12"/>
  <c r="T30" i="12"/>
  <c r="U30" i="12" s="1"/>
  <c r="P30" i="12"/>
  <c r="N30" i="12"/>
  <c r="T29" i="12"/>
  <c r="U29" i="12" s="1"/>
  <c r="P29" i="12"/>
  <c r="N29" i="12"/>
  <c r="T28" i="12"/>
  <c r="U28" i="12" s="1"/>
  <c r="P28" i="12"/>
  <c r="N28" i="12"/>
  <c r="T27" i="12"/>
  <c r="U27" i="12" s="1"/>
  <c r="P27" i="12"/>
  <c r="N27" i="12"/>
  <c r="T26" i="12"/>
  <c r="U26" i="12" s="1"/>
  <c r="P26" i="12"/>
  <c r="N26" i="12"/>
  <c r="T25" i="12"/>
  <c r="U25" i="12" s="1"/>
  <c r="P25" i="12"/>
  <c r="N25" i="12"/>
  <c r="T24" i="12"/>
  <c r="U24" i="12" s="1"/>
  <c r="T23" i="12"/>
  <c r="U23" i="12" s="1"/>
  <c r="P23" i="12"/>
  <c r="N23" i="12"/>
  <c r="T22" i="12"/>
  <c r="U22" i="12" s="1"/>
  <c r="P22" i="12"/>
  <c r="N22" i="12"/>
  <c r="T21" i="12"/>
  <c r="U21" i="12" s="1"/>
  <c r="P21" i="12"/>
  <c r="N21" i="12"/>
  <c r="T20" i="12"/>
  <c r="U20" i="12" s="1"/>
  <c r="P20" i="12"/>
  <c r="N20" i="12"/>
  <c r="T19" i="12"/>
  <c r="U19" i="12" s="1"/>
  <c r="P19" i="12"/>
  <c r="T18" i="12"/>
  <c r="U18" i="12" s="1"/>
  <c r="P18" i="12"/>
  <c r="N18" i="12"/>
  <c r="T17" i="12"/>
  <c r="U17" i="12" s="1"/>
  <c r="P17" i="12"/>
  <c r="N17" i="12"/>
  <c r="T16" i="12"/>
  <c r="U16" i="12" s="1"/>
  <c r="P16" i="12"/>
  <c r="N16" i="12"/>
  <c r="T15" i="12"/>
  <c r="U15" i="12" s="1"/>
  <c r="P15" i="12"/>
  <c r="N15" i="12"/>
  <c r="T14" i="12"/>
  <c r="U14" i="12" s="1"/>
  <c r="P14" i="12"/>
  <c r="N14" i="12"/>
  <c r="U76" i="6" l="1"/>
  <c r="T14" i="6"/>
  <c r="H17" i="11" l="1"/>
  <c r="H16" i="11"/>
  <c r="H15" i="11"/>
  <c r="H14" i="11"/>
  <c r="H13" i="11"/>
  <c r="H12" i="11"/>
  <c r="H11" i="11"/>
  <c r="H10" i="11"/>
  <c r="H9" i="11"/>
  <c r="H8" i="11"/>
  <c r="H7" i="11"/>
  <c r="H6" i="11"/>
  <c r="H5" i="11"/>
  <c r="U14" i="6" l="1"/>
  <c r="I70" i="2" l="1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M33" i="8" l="1"/>
  <c r="R34" i="8" l="1"/>
  <c r="R40" i="8"/>
  <c r="R32" i="8"/>
  <c r="R21" i="8"/>
  <c r="R39" i="8"/>
  <c r="R24" i="8"/>
  <c r="R56" i="8"/>
  <c r="R26" i="8"/>
  <c r="R63" i="8"/>
  <c r="R16" i="8"/>
  <c r="R64" i="8"/>
  <c r="R13" i="8"/>
  <c r="R19" i="8"/>
  <c r="R31" i="8"/>
  <c r="R37" i="8"/>
  <c r="R68" i="8"/>
  <c r="R27" i="8"/>
  <c r="R45" i="8"/>
  <c r="R51" i="8"/>
  <c r="R57" i="8"/>
  <c r="R69" i="8"/>
  <c r="R11" i="8"/>
  <c r="R23" i="8"/>
  <c r="R41" i="8"/>
  <c r="R47" i="8"/>
  <c r="R36" i="8"/>
  <c r="R42" i="8"/>
  <c r="R60" i="8"/>
  <c r="R28" i="8"/>
  <c r="R52" i="8"/>
  <c r="R12" i="8"/>
  <c r="R55" i="8"/>
  <c r="R58" i="8"/>
  <c r="R43" i="8"/>
  <c r="R20" i="8"/>
  <c r="R15" i="8"/>
  <c r="R46" i="8"/>
  <c r="R67" i="8"/>
  <c r="R35" i="8"/>
  <c r="R29" i="8"/>
  <c r="R30" i="8"/>
  <c r="R66" i="8"/>
  <c r="R70" i="8"/>
  <c r="Q33" i="8"/>
  <c r="R33" i="8" s="1"/>
  <c r="R59" i="8"/>
  <c r="R62" i="8"/>
  <c r="R38" i="8"/>
  <c r="R54" i="8"/>
  <c r="R48" i="8"/>
  <c r="R8" i="8"/>
  <c r="R44" i="8"/>
  <c r="R53" i="8"/>
  <c r="R61" i="8"/>
  <c r="R14" i="8"/>
  <c r="R22" i="8"/>
  <c r="R50" i="8"/>
  <c r="R9" i="8"/>
  <c r="R17" i="8"/>
  <c r="R25" i="8"/>
  <c r="R49" i="8"/>
  <c r="R65" i="8"/>
  <c r="R10" i="8"/>
  <c r="R18" i="8"/>
  <c r="R7" i="8"/>
  <c r="H24" i="7"/>
  <c r="J24" i="7" s="1"/>
  <c r="H23" i="7"/>
  <c r="J23" i="7" s="1"/>
  <c r="H22" i="7"/>
  <c r="J22" i="7" s="1"/>
  <c r="H21" i="7"/>
  <c r="J21" i="7" s="1"/>
  <c r="H20" i="7"/>
  <c r="J20" i="7" s="1"/>
  <c r="H19" i="7"/>
  <c r="J19" i="7" s="1"/>
  <c r="H18" i="7"/>
  <c r="J18" i="7" s="1"/>
  <c r="H17" i="7"/>
  <c r="J17" i="7" s="1"/>
  <c r="H16" i="7"/>
  <c r="J16" i="7" s="1"/>
  <c r="H15" i="7"/>
  <c r="J15" i="7" s="1"/>
  <c r="H13" i="7"/>
  <c r="J13" i="7" s="1"/>
  <c r="H12" i="7"/>
  <c r="J12" i="7" s="1"/>
  <c r="H11" i="7"/>
  <c r="J11" i="7" s="1"/>
  <c r="H10" i="7"/>
  <c r="J10" i="7" s="1"/>
  <c r="H9" i="7"/>
  <c r="J9" i="7" s="1"/>
  <c r="H8" i="7"/>
  <c r="J8" i="7" s="1"/>
  <c r="H14" i="7"/>
  <c r="J14" i="7" s="1"/>
  <c r="H7" i="7"/>
  <c r="J7" i="7" s="1"/>
  <c r="U77" i="6"/>
  <c r="U75" i="6"/>
  <c r="U74" i="6"/>
  <c r="U73" i="6"/>
  <c r="U72" i="6"/>
  <c r="U71" i="6"/>
  <c r="U70" i="6"/>
  <c r="U69" i="6"/>
  <c r="U68" i="6"/>
  <c r="U67" i="6"/>
  <c r="U66" i="6"/>
  <c r="U65" i="6"/>
  <c r="U64" i="6"/>
  <c r="U62" i="6"/>
  <c r="U61" i="6"/>
  <c r="U60" i="6"/>
  <c r="U59" i="6"/>
  <c r="U58" i="6"/>
  <c r="U57" i="6"/>
  <c r="U56" i="6"/>
  <c r="U55" i="6"/>
  <c r="U54" i="6"/>
  <c r="U53" i="6"/>
  <c r="U52" i="6"/>
  <c r="U51" i="6"/>
  <c r="U50" i="6"/>
  <c r="U49" i="6"/>
  <c r="U48" i="6"/>
  <c r="U47" i="6"/>
  <c r="U46" i="6"/>
  <c r="U45" i="6"/>
  <c r="U44" i="6"/>
  <c r="U43" i="6"/>
  <c r="U42" i="6"/>
  <c r="U41" i="6"/>
  <c r="U40" i="6"/>
  <c r="U39" i="6"/>
  <c r="U38" i="6"/>
  <c r="U37" i="6"/>
  <c r="U36" i="6"/>
  <c r="U35" i="6"/>
  <c r="U34" i="6"/>
  <c r="U33" i="6"/>
  <c r="U32" i="6"/>
  <c r="U31" i="6"/>
  <c r="U30" i="6"/>
  <c r="U29" i="6"/>
  <c r="U28" i="6"/>
  <c r="U27" i="6"/>
  <c r="U26" i="6"/>
  <c r="U25" i="6"/>
  <c r="U24" i="6"/>
  <c r="U23" i="6"/>
  <c r="U22" i="6"/>
  <c r="U21" i="6"/>
  <c r="U20" i="6"/>
  <c r="U19" i="6"/>
  <c r="U18" i="6"/>
  <c r="U17" i="6"/>
  <c r="U16" i="6"/>
  <c r="U15" i="6"/>
  <c r="M70" i="2" l="1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M7" i="2"/>
  <c r="K7" i="2"/>
  <c r="Y70" i="5"/>
  <c r="Z70" i="5" s="1"/>
  <c r="Y69" i="5"/>
  <c r="Z69" i="5" s="1"/>
  <c r="Y68" i="5"/>
  <c r="Z68" i="5" s="1"/>
  <c r="Y67" i="5"/>
  <c r="Z67" i="5" s="1"/>
  <c r="Y66" i="5"/>
  <c r="Z66" i="5" s="1"/>
  <c r="Y65" i="5"/>
  <c r="Z65" i="5" s="1"/>
  <c r="Y64" i="5"/>
  <c r="Z64" i="5" s="1"/>
  <c r="Y63" i="5"/>
  <c r="Z63" i="5" s="1"/>
  <c r="Y62" i="5"/>
  <c r="Z62" i="5" s="1"/>
  <c r="Y61" i="5"/>
  <c r="Z61" i="5" s="1"/>
  <c r="Y60" i="5"/>
  <c r="Z60" i="5" s="1"/>
  <c r="Y59" i="5"/>
  <c r="Z59" i="5" s="1"/>
  <c r="Y58" i="5"/>
  <c r="Z58" i="5" s="1"/>
  <c r="Y57" i="5"/>
  <c r="Z57" i="5" s="1"/>
  <c r="Y56" i="5"/>
  <c r="Z56" i="5" s="1"/>
  <c r="Y55" i="5"/>
  <c r="Z55" i="5" s="1"/>
  <c r="Y54" i="5"/>
  <c r="Z54" i="5" s="1"/>
  <c r="Y53" i="5"/>
  <c r="Z53" i="5" s="1"/>
  <c r="Y52" i="5"/>
  <c r="Z52" i="5" s="1"/>
  <c r="Y51" i="5"/>
  <c r="Z51" i="5" s="1"/>
  <c r="Y50" i="5"/>
  <c r="Z50" i="5" s="1"/>
  <c r="Y49" i="5"/>
  <c r="Z49" i="5" s="1"/>
  <c r="Y48" i="5"/>
  <c r="Z48" i="5" s="1"/>
  <c r="Y47" i="5"/>
  <c r="Z47" i="5" s="1"/>
  <c r="Y46" i="5"/>
  <c r="Z46" i="5" s="1"/>
  <c r="Y45" i="5"/>
  <c r="Z45" i="5" s="1"/>
  <c r="Y44" i="5"/>
  <c r="Z44" i="5" s="1"/>
  <c r="Y43" i="5"/>
  <c r="Z43" i="5" s="1"/>
  <c r="Y42" i="5"/>
  <c r="Z42" i="5" s="1"/>
  <c r="Y41" i="5"/>
  <c r="Z41" i="5" s="1"/>
  <c r="Y40" i="5"/>
  <c r="Z40" i="5" s="1"/>
  <c r="Y39" i="5"/>
  <c r="Z39" i="5" s="1"/>
  <c r="Y38" i="5"/>
  <c r="Z38" i="5" s="1"/>
  <c r="Y37" i="5"/>
  <c r="Z37" i="5" s="1"/>
  <c r="Y36" i="5"/>
  <c r="Z36" i="5" s="1"/>
  <c r="Y35" i="5"/>
  <c r="Z35" i="5" s="1"/>
  <c r="Y34" i="5"/>
  <c r="Z34" i="5" s="1"/>
  <c r="Y33" i="5"/>
  <c r="Z33" i="5" s="1"/>
  <c r="Y32" i="5"/>
  <c r="Z32" i="5" s="1"/>
  <c r="Y31" i="5"/>
  <c r="Z31" i="5" s="1"/>
  <c r="Y30" i="5"/>
  <c r="Z30" i="5" s="1"/>
  <c r="Y29" i="5"/>
  <c r="Z29" i="5" s="1"/>
  <c r="Y28" i="5"/>
  <c r="Z28" i="5" s="1"/>
  <c r="Y27" i="5"/>
  <c r="Z27" i="5" s="1"/>
  <c r="Y26" i="5"/>
  <c r="Z26" i="5" s="1"/>
  <c r="Y25" i="5"/>
  <c r="Z25" i="5" s="1"/>
  <c r="Y24" i="5"/>
  <c r="Z24" i="5" s="1"/>
  <c r="Y23" i="5"/>
  <c r="Z23" i="5" s="1"/>
  <c r="Y22" i="5"/>
  <c r="Z22" i="5" s="1"/>
  <c r="Y21" i="5"/>
  <c r="Z21" i="5" s="1"/>
  <c r="Y20" i="5"/>
  <c r="Z20" i="5" s="1"/>
  <c r="Y19" i="5"/>
  <c r="Z19" i="5" s="1"/>
  <c r="Y18" i="5"/>
  <c r="Z18" i="5" s="1"/>
  <c r="Y17" i="5"/>
  <c r="Z17" i="5" s="1"/>
  <c r="Y16" i="5"/>
  <c r="Z16" i="5" s="1"/>
  <c r="Y15" i="5"/>
  <c r="Z15" i="5" s="1"/>
  <c r="Y14" i="5"/>
  <c r="Z14" i="5" s="1"/>
  <c r="Y13" i="5"/>
  <c r="Z13" i="5" s="1"/>
  <c r="Y12" i="5"/>
  <c r="Z12" i="5" s="1"/>
  <c r="Y11" i="5"/>
  <c r="Z11" i="5" s="1"/>
  <c r="Y10" i="5"/>
  <c r="Z10" i="5" s="1"/>
  <c r="Y9" i="5"/>
  <c r="Z9" i="5" s="1"/>
  <c r="Y8" i="5"/>
  <c r="Z8" i="5" s="1"/>
  <c r="Y7" i="5"/>
  <c r="Z7" i="5" s="1"/>
  <c r="Y70" i="4"/>
  <c r="Z70" i="4" s="1"/>
  <c r="Y69" i="4"/>
  <c r="Z69" i="4" s="1"/>
  <c r="Y68" i="4"/>
  <c r="Z68" i="4" s="1"/>
  <c r="Y67" i="4"/>
  <c r="Z67" i="4" s="1"/>
  <c r="Y66" i="4"/>
  <c r="Z66" i="4" s="1"/>
  <c r="Y65" i="4"/>
  <c r="Z65" i="4" s="1"/>
  <c r="Y64" i="4"/>
  <c r="Z64" i="4" s="1"/>
  <c r="Y63" i="4"/>
  <c r="Z63" i="4" s="1"/>
  <c r="Y62" i="4"/>
  <c r="Z62" i="4" s="1"/>
  <c r="Y61" i="4"/>
  <c r="Z61" i="4" s="1"/>
  <c r="Y60" i="4"/>
  <c r="Z60" i="4" s="1"/>
  <c r="Y59" i="4"/>
  <c r="Z59" i="4" s="1"/>
  <c r="Y58" i="4"/>
  <c r="Z58" i="4" s="1"/>
  <c r="Y57" i="4"/>
  <c r="Z57" i="4" s="1"/>
  <c r="Y56" i="4"/>
  <c r="Z56" i="4" s="1"/>
  <c r="Y55" i="4"/>
  <c r="Z55" i="4" s="1"/>
  <c r="Y54" i="4"/>
  <c r="Z54" i="4" s="1"/>
  <c r="Y53" i="4"/>
  <c r="Z53" i="4" s="1"/>
  <c r="Y52" i="4"/>
  <c r="Z52" i="4" s="1"/>
  <c r="Y51" i="4"/>
  <c r="Z51" i="4" s="1"/>
  <c r="Y50" i="4"/>
  <c r="Z50" i="4" s="1"/>
  <c r="Y49" i="4"/>
  <c r="Z49" i="4" s="1"/>
  <c r="Y48" i="4"/>
  <c r="Z48" i="4" s="1"/>
  <c r="Y47" i="4"/>
  <c r="Z47" i="4" s="1"/>
  <c r="Y46" i="4"/>
  <c r="Z46" i="4" s="1"/>
  <c r="Y45" i="4"/>
  <c r="Z45" i="4" s="1"/>
  <c r="Y44" i="4"/>
  <c r="Z44" i="4" s="1"/>
  <c r="Y43" i="4"/>
  <c r="Z43" i="4" s="1"/>
  <c r="Y42" i="4"/>
  <c r="Z42" i="4" s="1"/>
  <c r="Y41" i="4"/>
  <c r="Z41" i="4" s="1"/>
  <c r="Y40" i="4"/>
  <c r="Z40" i="4" s="1"/>
  <c r="Y39" i="4"/>
  <c r="Z39" i="4" s="1"/>
  <c r="Y38" i="4"/>
  <c r="Z38" i="4" s="1"/>
  <c r="Y37" i="4"/>
  <c r="Z37" i="4" s="1"/>
  <c r="Y36" i="4"/>
  <c r="Z36" i="4" s="1"/>
  <c r="Y35" i="4"/>
  <c r="Z35" i="4" s="1"/>
  <c r="Y34" i="4"/>
  <c r="Z34" i="4" s="1"/>
  <c r="Y33" i="4"/>
  <c r="Z33" i="4" s="1"/>
  <c r="Y32" i="4"/>
  <c r="Z32" i="4" s="1"/>
  <c r="Y31" i="4"/>
  <c r="Z31" i="4" s="1"/>
  <c r="Y30" i="4"/>
  <c r="Z30" i="4" s="1"/>
  <c r="Y29" i="4"/>
  <c r="Z29" i="4" s="1"/>
  <c r="Y28" i="4"/>
  <c r="Z28" i="4" s="1"/>
  <c r="Y27" i="4"/>
  <c r="Z27" i="4" s="1"/>
  <c r="Y26" i="4"/>
  <c r="Z26" i="4" s="1"/>
  <c r="Y25" i="4"/>
  <c r="Z25" i="4" s="1"/>
  <c r="Y24" i="4"/>
  <c r="Z24" i="4" s="1"/>
  <c r="Y23" i="4"/>
  <c r="Z23" i="4" s="1"/>
  <c r="Y22" i="4"/>
  <c r="Z22" i="4" s="1"/>
  <c r="Y21" i="4"/>
  <c r="Z21" i="4" s="1"/>
  <c r="Y20" i="4"/>
  <c r="Z20" i="4" s="1"/>
  <c r="Y19" i="4"/>
  <c r="Z19" i="4" s="1"/>
  <c r="Y18" i="4"/>
  <c r="Z18" i="4" s="1"/>
  <c r="Y17" i="4"/>
  <c r="Z17" i="4" s="1"/>
  <c r="Y16" i="4"/>
  <c r="Z16" i="4" s="1"/>
  <c r="Y15" i="4"/>
  <c r="Z15" i="4" s="1"/>
  <c r="Y14" i="4"/>
  <c r="Z14" i="4" s="1"/>
  <c r="Y13" i="4"/>
  <c r="Z13" i="4" s="1"/>
  <c r="Y12" i="4"/>
  <c r="Z12" i="4" s="1"/>
  <c r="Y11" i="4"/>
  <c r="Z11" i="4" s="1"/>
  <c r="Y10" i="4"/>
  <c r="Z10" i="4" s="1"/>
  <c r="Y9" i="4"/>
  <c r="Z9" i="4" s="1"/>
  <c r="Y8" i="4"/>
  <c r="Z8" i="4" s="1"/>
  <c r="Y7" i="4"/>
  <c r="Z7" i="4" s="1"/>
  <c r="Z70" i="2"/>
  <c r="AA70" i="2" s="1"/>
  <c r="Z69" i="2"/>
  <c r="AA69" i="2" s="1"/>
  <c r="Z68" i="2"/>
  <c r="AA68" i="2" s="1"/>
  <c r="Z67" i="2"/>
  <c r="AA67" i="2" s="1"/>
  <c r="Z66" i="2"/>
  <c r="AA66" i="2" s="1"/>
  <c r="Z65" i="2"/>
  <c r="AA65" i="2" s="1"/>
  <c r="Z64" i="2"/>
  <c r="AA64" i="2" s="1"/>
  <c r="Z63" i="2"/>
  <c r="AA63" i="2" s="1"/>
  <c r="Z62" i="2"/>
  <c r="AA62" i="2" s="1"/>
  <c r="Z61" i="2"/>
  <c r="AA61" i="2" s="1"/>
  <c r="Z60" i="2"/>
  <c r="AA60" i="2" s="1"/>
  <c r="Z59" i="2"/>
  <c r="AA59" i="2" s="1"/>
  <c r="Z58" i="2"/>
  <c r="AA58" i="2" s="1"/>
  <c r="Z57" i="2"/>
  <c r="AA57" i="2" s="1"/>
  <c r="Z56" i="2"/>
  <c r="AA56" i="2" s="1"/>
  <c r="Z55" i="2"/>
  <c r="AA55" i="2" s="1"/>
  <c r="Z54" i="2"/>
  <c r="AA54" i="2" s="1"/>
  <c r="Z53" i="2"/>
  <c r="AA53" i="2" s="1"/>
  <c r="Z52" i="2"/>
  <c r="AA52" i="2" s="1"/>
  <c r="Z51" i="2"/>
  <c r="AA51" i="2" s="1"/>
  <c r="Z50" i="2"/>
  <c r="AA50" i="2" s="1"/>
  <c r="Z49" i="2"/>
  <c r="AA49" i="2" s="1"/>
  <c r="Z48" i="2"/>
  <c r="AA48" i="2" s="1"/>
  <c r="Z47" i="2"/>
  <c r="AA47" i="2" s="1"/>
  <c r="Z46" i="2"/>
  <c r="AA46" i="2" s="1"/>
  <c r="Z45" i="2"/>
  <c r="AA45" i="2" s="1"/>
  <c r="Z44" i="2"/>
  <c r="AA44" i="2" s="1"/>
  <c r="Z43" i="2"/>
  <c r="AA43" i="2" s="1"/>
  <c r="Z42" i="2"/>
  <c r="AA42" i="2" s="1"/>
  <c r="Z41" i="2"/>
  <c r="AA41" i="2" s="1"/>
  <c r="Z40" i="2"/>
  <c r="AA40" i="2" s="1"/>
  <c r="Z39" i="2"/>
  <c r="AA39" i="2" s="1"/>
  <c r="Z38" i="2"/>
  <c r="AA38" i="2" s="1"/>
  <c r="Z37" i="2"/>
  <c r="AA37" i="2" s="1"/>
  <c r="Z36" i="2"/>
  <c r="AA36" i="2" s="1"/>
  <c r="Z35" i="2"/>
  <c r="AA35" i="2" s="1"/>
  <c r="Z34" i="2"/>
  <c r="AA34" i="2" s="1"/>
  <c r="Z33" i="2"/>
  <c r="AA33" i="2" s="1"/>
  <c r="Z32" i="2"/>
  <c r="AA32" i="2" s="1"/>
  <c r="Z31" i="2"/>
  <c r="AA31" i="2" s="1"/>
  <c r="Z30" i="2"/>
  <c r="AA30" i="2" s="1"/>
  <c r="Z29" i="2"/>
  <c r="AA29" i="2" s="1"/>
  <c r="Z28" i="2"/>
  <c r="AA28" i="2" s="1"/>
  <c r="Z27" i="2"/>
  <c r="AA27" i="2" s="1"/>
  <c r="Z26" i="2"/>
  <c r="AA26" i="2" s="1"/>
  <c r="Z25" i="2"/>
  <c r="AA25" i="2" s="1"/>
  <c r="Z24" i="2"/>
  <c r="AA24" i="2" s="1"/>
  <c r="Z23" i="2"/>
  <c r="AA23" i="2" s="1"/>
  <c r="Z22" i="2"/>
  <c r="AA22" i="2" s="1"/>
  <c r="Z21" i="2"/>
  <c r="AA21" i="2" s="1"/>
  <c r="Z20" i="2"/>
  <c r="AA20" i="2" s="1"/>
  <c r="Z19" i="2"/>
  <c r="AA19" i="2" s="1"/>
  <c r="Z18" i="2"/>
  <c r="AA18" i="2" s="1"/>
  <c r="Z17" i="2"/>
  <c r="AA17" i="2" s="1"/>
  <c r="Z16" i="2"/>
  <c r="AA16" i="2" s="1"/>
  <c r="Z15" i="2"/>
  <c r="AA15" i="2" s="1"/>
  <c r="Z14" i="2"/>
  <c r="AA14" i="2" s="1"/>
  <c r="Z13" i="2"/>
  <c r="AA13" i="2" s="1"/>
  <c r="Z12" i="2"/>
  <c r="AA12" i="2" s="1"/>
  <c r="Z11" i="2"/>
  <c r="AA11" i="2" s="1"/>
  <c r="Z10" i="2"/>
  <c r="AA10" i="2" s="1"/>
  <c r="Z9" i="2"/>
  <c r="AA9" i="2" s="1"/>
  <c r="Z8" i="2"/>
  <c r="AA8" i="2" s="1"/>
  <c r="Z7" i="2"/>
  <c r="AA7" i="2" s="1"/>
  <c r="J409" i="1" l="1"/>
  <c r="G409" i="1"/>
  <c r="F409" i="1"/>
  <c r="D409" i="1"/>
  <c r="C2" i="1"/>
  <c r="C3" i="1"/>
  <c r="C4" i="1"/>
  <c r="C5" i="1"/>
  <c r="C6" i="1"/>
  <c r="C7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I409" i="1" l="1"/>
  <c r="K409" i="1"/>
</calcChain>
</file>

<file path=xl/sharedStrings.xml><?xml version="1.0" encoding="utf-8"?>
<sst xmlns="http://schemas.openxmlformats.org/spreadsheetml/2006/main" count="1871" uniqueCount="382">
  <si>
    <t>ПБС</t>
  </si>
  <si>
    <t>КБК</t>
  </si>
  <si>
    <t>ЛБО, распределено</t>
  </si>
  <si>
    <t>в том числе: восстановленные суммы ЛБО по неисполненным контрактам предыдущего финансового  года</t>
  </si>
  <si>
    <t>Бюджетные обязательства: Всего</t>
  </si>
  <si>
    <t>В том числе Принято БО текущий год</t>
  </si>
  <si>
    <t>В том числе Принимаемые БО текущий год</t>
  </si>
  <si>
    <t>% контрактации</t>
  </si>
  <si>
    <t>Кассовое исполнение</t>
  </si>
  <si>
    <t>% исполнения</t>
  </si>
  <si>
    <t xml:space="preserve"> ЛБО по которым не начиналась процедура закупки (Переконтрактация)</t>
  </si>
  <si>
    <t>Сумма незаконтрактованных ЛБО за текущий год</t>
  </si>
  <si>
    <t>Остаток неисполненных ЛБО и БА на ПНО за текущий год</t>
  </si>
  <si>
    <t>ЛБО на 1 год ПП, распределено</t>
  </si>
  <si>
    <t>БО на 1 год ПП, всего</t>
  </si>
  <si>
    <t>в том числе: Принято БО на 1 год ПП</t>
  </si>
  <si>
    <t>в том числе: Принимаемые БО  на 1 год ПП</t>
  </si>
  <si>
    <t>% контрактации (1 год ПП)</t>
  </si>
  <si>
    <t>ЛБО 2 год ПП, распределено</t>
  </si>
  <si>
    <t>БО на 2 год ПП, всего</t>
  </si>
  <si>
    <t>в том числе: Принято БО на 2 год ПП</t>
  </si>
  <si>
    <t>в том числе: Принимаемые БО  на 2 год ПП</t>
  </si>
  <si>
    <t>% контрактации (2 год ПП)</t>
  </si>
  <si>
    <t>БА на ПНО, текущий год</t>
  </si>
  <si>
    <t>БА на ПНО, 1 год ПП</t>
  </si>
  <si>
    <t>БА на ПНО, 2 год ПП</t>
  </si>
  <si>
    <t>00100096 - ФЕДЕРАЛЬНАЯ СЛУЖБА ПО НАДЗОРУ В СФЕРЕ СВЯЗИ, ИНФОРМАЦИОННЫХ ТЕХНОЛОГИЙ И МАССОВЫХ КОММУНИКАЦИЙ</t>
  </si>
  <si>
    <t>0960410231D679300246</t>
  </si>
  <si>
    <t>001А1847 - УПРАВЛЕНИЕ ФЕДЕРАЛЬНОЙ СЛУЖБЫ ПО НАДЗОРУ В СФЕРЕ СВЯЗИ, ИНФОРМАЦИОННЫХ ТЕХНОЛОГИЙ И МАССОВЫХ КОММУНИКАЦИЙ ПО ТЮМЕНСКОЙ ОБЛАСТИ, ХАНТЫ-МАНСИЙСКОМУ АВТОНОМНОМУ ОКРУГУ - ЮГРЕ И ЯМАЛО-НЕНЕЦКОМУ АВТОНОМНОМУ ОКРУГУ</t>
  </si>
  <si>
    <t>001А1875 - УПРАВЛЕНИЕ ФЕДЕРАЛЬНОЙ СЛУЖБЫ ПО НАДЗОРУ В СФЕРЕ СВЯЗИ, ИНФОРМАЦИОННЫХ ТЕХНОЛОГИЙ И МАССОВЫХ КОММУНИКАЦИЙ ПО АЛТАЙСКОМУ КРАЮ И РЕСПУБЛИКЕ АЛТАЙ</t>
  </si>
  <si>
    <t>001А1876 - УПРАВЛЕНИЕ ФЕДЕРАЛЬНОЙ СЛУЖБЫ ПО НАДЗОРУ В СФЕРЕ СВЯЗИ, ИНФОРМАЦИОННЫХ ТЕХНОЛОГИЙ И МАССОВЫХ КОММУНИКАЦИЙ ПО ЮЖНОМУ ФЕДЕРАЛЬНОМУ ОКРУГУ</t>
  </si>
  <si>
    <t>001А1877 - УПРАВЛЕНИЕ ФЕДЕРАЛЬНОЙ СЛУЖБЫ ПО НАДЗОРУ В СФЕРЕ СВЯЗИ, ИНФОРМАЦИОННЫХ ТЕХНОЛОГИЙ И МАССОВЫХ КОММУНИКАЦИЙ ПО ИВАНОВСКОЙ ОБЛАСТИ</t>
  </si>
  <si>
    <t>001А1878 - УПРАВЛЕНИЕ ФЕДЕРАЛЬНОЙ СЛУЖБЫ ПО НАДЗОРУ В СФЕРЕ СВЯЗИ, ИНФОРМАЦИОННЫХ ТЕХНОЛОГИЙ И МАССОВЫХ КОММУНИКАЦИЙ ПО КАЛУЖСКОЙ ОБЛАСТИ</t>
  </si>
  <si>
    <t>001А1880 - УПРАВЛЕНИЕ ФЕДЕРАЛЬНОЙ СЛУЖБЫ ПО НАДЗОРУ В СФЕРЕ СВЯЗИ, ИНФОРМАЦИОННЫХ ТЕХНОЛОГИЙ И МАССОВЫХ  КОММУНИКАЦИЙ ПО ЛИПЕЦКОЙ  ОБЛАСТИ</t>
  </si>
  <si>
    <t>001А1883 - УПРАВЛЕНИЕ ФЕДЕРАЛЬНОЙ СЛУЖБЫ ПО НАДЗОРУ В СФЕРЕ СВЯЗИ, ИНФОРМАЦИОННЫХ ТЕХНОЛОГИЙ И МАССОВЫХ КОММУНИКАЦИЙ ПО ОРЛОВСКОЙ ОБЛАСТИ</t>
  </si>
  <si>
    <t>001А1885 - УПРАВЛЕНИЕ ФЕДЕРАЛЬНОЙ СЛУЖБЫ ПО НАДЗОРУ В СФЕРЕ СВЯЗИ, ИНФОРМАЦИОННЫХ ТЕХНОЛОГИЙ И МАССОВЫХ КОММУНИКАЦИЙ ПО ТУЛЬСКОЙ ОБЛАСТИ</t>
  </si>
  <si>
    <t>001А1898 - УПРАВЛЕНИЕ ФЕДЕРАЛЬНОЙ СЛУЖБЫ ПО НАДЗОРУ В СФЕРЕ СВЯЗИ, ИНФОРМАЦИОННЫХ ТЕХНОЛОГИЙ И МАССОВЫХ КОММУНИКАЦИЙ ПО РЕСПУБЛИКЕ БУРЯТИЯ</t>
  </si>
  <si>
    <t>001А1901 - УПРАВЛЕНИЕ ФЕДЕРАЛЬНОЙ СЛУЖБЫ ПО НАДЗОРУ В СФЕРЕ СВЯЗИ, ИНФОРМАЦИОННЫХ ТЕХНОЛОГИЙ И МАССОВЫХ КОММУНИКАЦИЙ ПО РЕСПУБЛИКЕ КАРЕЛИЯ</t>
  </si>
  <si>
    <t>001А1902 - УПРАВЛЕНИЕ ФЕДЕРАЛЬНОЙ СЛУЖБЫ ПО НАДЗОРУ В СФЕРЕ СВЯЗИ, ИНФОРМАЦИОННЫХ ТЕХНОЛОГИЙ И МАССОВЫХ КОММУНИКАЦИЙ ПО РЕСПУБЛИКЕ КОМИ</t>
  </si>
  <si>
    <t>001А1905 - УПРАВЛЕНИЕ ФЕДЕРАЛЬНОЙ СЛУЖБЫ ПО НАДЗОРУ В СФЕРЕ СВЯЗИ, ИНФОРМАЦИОННЫХ ТЕХНОЛОГИЙ  И МАССОВЫХ КОММУНИКАЦИЙ ПО РЕСПУБЛИКЕ СЕВЕРНАЯ ОСЕТИЯ-АЛАНИЯ</t>
  </si>
  <si>
    <t>001А1906 - УПРАВЛЕНИЕ ФЕДЕРАЛЬНОЙ СЛУЖБЫ ПО НАДЗОРУ В СФЕРЕ СВЯЗИ, ИНФОРМАЦИОННЫХ ТЕХНОЛОГИЙ И МАССОВЫХ КОММУНИКАЦИЙ ПО РЕСПУБЛИКЕ ТАТАРСТАН (ТАТАРСТАН)</t>
  </si>
  <si>
    <t>001А1907 - УПРАВЛЕНИЕ ФЕДЕРАЛЬНОЙ СЛУЖБЫ ПО НАДЗОРУ В СФЕРЕ СВЯЗИ, ИНФОРМАЦИОННЫХ ТЕХНОЛОГИЙ И МАССОВЫХ КОММУНИКАЦИЙ ПО УДМУРТСКОЙ РЕСПУБЛИКЕ</t>
  </si>
  <si>
    <t>001А1909 - УПРАВЛЕНИЕ ФЕДЕРАЛЬНОЙ СЛУЖБЫ ПО НАДЗОРУ В СФЕРЕ СВЯЗИ, ИНФОРМАЦИОННЫХ ТЕХНОЛОГИЙ И МАССОВЫХ КОММУНИКАЦИЙ ПО РЕСПУБЛИКЕ САХА (ЯКУТИЯ)</t>
  </si>
  <si>
    <t>001А1910 - ЕНИСЕЙСКОЕ УПРАВЛЕНИЕ ФЕДЕРАЛЬНОЙ СЛУЖБЫ ПО НАДЗОРУ В СФЕРЕ СВЯЗИ, ИНФОРМАЦИОННЫХ ТЕХНОЛОГИЙ И МАССОВЫХ КОММУНИКАЦИЙ</t>
  </si>
  <si>
    <t>001А1911 - УПРАВЛЕНИЕ ФЕДЕРАЛЬНОЙ СЛУЖБЫ ПО НАДЗОРУ В СФЕРЕ СВЯЗИ, ИНФОРМАЦИОННЫХ ТЕХНОЛОГИЙ И МАССОВЫХ КОММУНИКАЦИЙ ПО ДАЛЬНЕВОСТОЧНОМУ ФЕДЕРАЛЬНОМУ ОКРУГУ</t>
  </si>
  <si>
    <t>001А1912 - УПРАВЛЕНИЕ ФЕДЕРАЛЬНОЙ СЛУЖБЫ ПО НАДЗОРУ В СФЕРЕ СВЯЗИ, ИНФОРМАЦИОННЫХ ТЕХНОЛОГИЙ И МАССОВЫХ КОММУНИКАЦИЙ ПО СЕВЕРО-КАВКАЗСКОМУ ФЕДЕРАЛЬНОМУ ОКРУГУ</t>
  </si>
  <si>
    <t>001А1913 - УПРАВЛЕНИЕ ФЕДЕРАЛЬНОЙ СЛУЖБЫ ПО НАДЗОРУ В СФЕРЕ СВЯЗИ, ИНФОРМАЦИОННЫХ ТЕХНОЛОГИЙ И МАССОВЫХ КОММУНИКАЦИЙ ПО ХАБАРОВСКОМУ КРАЮ, САХАЛИНСКОЙ ОБЛАСТИ И ЕВРЕЙСКОЙ АВТОНОМНОЙ ОБЛАСТИ</t>
  </si>
  <si>
    <t>001А1914 - УПРАВЛЕНИЕ ФЕДЕРАЛЬНОЙ СЛУЖБЫ ПО НАДЗОРУ В СФЕРЕ СВЯЗИ, ИНФОРМАЦИОННЫХ ТЕХНОЛОГИЙ И МАССОВЫХ КОММУНИКАЦИЙ ПО АМУРСКОЙ ОБЛАСТИ</t>
  </si>
  <si>
    <t>001А1915 - УПРАВЛЕНИЕ ФЕДЕРАЛЬНОЙ СЛУЖБЫ ПО НАДЗОРУ В СФЕРЕ СВЯЗИ, ИНФОРМАЦИОННЫХ ТЕХНОЛОГИЙ И МАССОВЫХ КОММУНИКАЦИЙ ПО АРХАНГЕЛЬСКОЙ ОБЛАСТИ И НЕНЕЦКОМУ АВТОНОМНОМУ ОКРУГУ</t>
  </si>
  <si>
    <t>001А1916 - УПРАВЛЕНИЕ ФЕДЕРАЛЬНОЙ СЛУЖБЫ ПО НАДЗОРУ В СФЕРЕ СВЯЗИ, ИНФОРМАЦИОННЫХ  ТЕХНОЛОГИЙ И МАССОВЫХ КОММУНИКАЦИЙ ПО АСТРАХАНСКОЙ ОБЛАСТИ</t>
  </si>
  <si>
    <t>001А1917 - УПРАВЛЕНИЕ ФЕДЕРАЛЬНОЙ СЛУЖБЫ ПО НАДЗОРУ В СФЕРЕ СВЯЗИ, ИНФОРМАЦИОННЫХ ТЕХНОЛОГИЙ И МАССОВЫХ КОММУНИКАЦИЙ ПО БЕЛГОРОДСКОЙ ОБЛАСТИ</t>
  </si>
  <si>
    <t>001А1918 - УПРАВЛЕНИЕ ФЕДЕРАЛЬНОЙ СЛУЖБЫ ПО НАДЗОРУ В СФЕРЕ СВЯЗИ, ИНФОРМАЦИОННЫХ ТЕХНОЛОГИЙ И МАССОВЫХ КОММУНИКАЦИЙ ПО БРЯНСКОЙ ОБЛАСТИ</t>
  </si>
  <si>
    <t>001А1919 - УПРАВЛЕНИЕ ФЕДЕРАЛЬНОЙ СЛУЖБЫ ПО НАДЗОРУ В СФЕРЕ СВЯЗИ, ИНФОРМАЦИОННЫХ ТЕХНОЛОГИЙ И МАССОВЫХ КОММУНИКАЦИЙ ПО ВЛАДИМИРСКОЙ ОБЛАСТИ</t>
  </si>
  <si>
    <t>001А1920 - УПРАВЛЕНИЕ ФЕДЕРАЛЬНОЙ СЛУЖБЫ ПО НАДЗОРУ В СФЕРЕ СВЯЗИ, ИНФОРМАЦИОННЫХ ТЕХНОЛОГИЙ И МАССОВЫХ КОММУНИКАЦИЙ ПО ВОЛГОГРАДСКОЙ ОБЛАСТИ И РЕСПУБЛИКЕ КАЛМЫКИЯ</t>
  </si>
  <si>
    <t>001А1921 - УПРАВЛЕНИЕ ФЕДЕРАЛЬНОЙ СЛУЖБЫ ПО НАДЗОРУ В СФЕРЕ  СВЯЗИ, ИНФОРМАЦИОННЫХ ТЕХНОЛОГИЙ И МАССОВЫХ КОММУНИКАЦИЙ ПО ВОЛОГОДСКОЙ ОБЛАСТИ</t>
  </si>
  <si>
    <t>001А1922 - УПРАВЛЕНИЕ ФЕДЕРАЛЬНОЙ СЛУЖБЫ ПО НАДЗОРУ В СФЕРЕ СВЯЗИ, ИНФОРМАЦИОННЫХ ТЕХНОЛОГИЙ И МАССОВЫХ КОММУНИКАЦИЙ ПО ВОРОНЕЖСКОЙ ОБЛАСТИ</t>
  </si>
  <si>
    <t>001А1923 - УПРАВЛЕНИЕ ФЕДЕРАЛЬНОЙ СЛУЖБЫ ПО НАДЗОРУ В СФЕРЕ СВЯЗИ, ИНФОРМАЦИОННЫХ ТЕХНОЛОГИЙ И МАССОВЫХ КОММУНИКАЦИЙ ПО ПРИВОЛЖСКОМУ ФЕДЕРАЛЬНОМУ ОКРУГУ</t>
  </si>
  <si>
    <t>001А1924 - УПРАВЛЕНИЕ ФЕДЕРАЛЬНОЙ СЛУЖБЫ ПО НАДЗОРУ В СФЕРЕ СВЯЗИ, ИНФОРМАЦИОННЫХ ТЕХНОЛОГИЙ И МАССОВЫХ КОММУНИКАЦИЙ ПО КАЛИНИНГРАДСКОЙ ОБЛАСТИ</t>
  </si>
  <si>
    <t>001А1925 - УПРАВЛЕНИЕ ФЕДЕРАЛЬНОЙ СЛУЖБЫ ПО НАДЗОРУ В СФЕРЕ СВЯЗИ, ИНФОРМАЦИОННЫХ ТЕХНОЛОГИЙ И МАССОВЫХ КОММУНИКАЦИЙ ПО ТВЕРСКОЙ ОБЛАСТИ</t>
  </si>
  <si>
    <t>001А1926 - УПРАВЛЕНИЕ ФЕДЕРАЛЬНОЙ СЛУЖБЫ ПО НАДЗОРУ В СФЕРЕ СВЯЗИ, ИНФОРМАЦИОННЫХ ТЕХНОЛОГИЙ И МАССОВЫХ КОММУНИКАЦИЙ ПО КЕМЕРОВСКОЙ ОБЛАСТИ-КУЗБАССУ</t>
  </si>
  <si>
    <t>001А1927 - УПРАВЛЕНИЕ ФЕДЕРАЛЬНОЙ СЛУЖБЫ ПО НАДЗОРУ В СФЕРЕ СВЯЗИ, ИНФОРМАЦИОННЫХ ТЕХНОЛОГИЙ И МАССОВЫХ КОММУНИКАЦИЙ ПО КИРОВСКОЙ ОБЛАСТИ</t>
  </si>
  <si>
    <t>001А1928 - УПРАВЛЕНИЕ ФЕДЕРАЛЬНОЙ СЛУЖБЫ ПО НАДЗОРУ В СФЕРЕ СВЯЗИ, ИНФОРМАЦИОННЫХ ТЕХНОЛОГИЙ И МАССОВЫХ КОММУНИКАЦИЙ ПО КОСТРОМСКОЙ ОБЛАСТИ</t>
  </si>
  <si>
    <t>001А1929 - УПРАВЛЕНИЕ ФЕДЕРАЛЬНОЙ СЛУЖБЫ ПО НАДЗОРУ В СФЕРЕ СВЯЗИ, ИНФОРМАЦИОННЫХ ТЕХНОЛОГИЙ И  МАССОВЫХ КОММУНИКАЦИЙ ПО САМАРСКОЙ ОБЛАСТИ</t>
  </si>
  <si>
    <t>001А1930 - УПРАВЛЕНИЕ ФЕДЕРАЛЬНОЙ СЛУЖБЫ ПО НАДЗОРУ В СФЕРЕ СВЯЗИ, ИНФОРМАЦИОННЫХ ТЕХНОЛОГИЙ И МАССОВЫХ КОММУНИКАЦИЙ ПО КУРГАНСКОЙ ОБЛАСТИ</t>
  </si>
  <si>
    <t>001А1931 - УПРАВЛЕНИЕ ФЕДЕРАЛЬНОЙ СЛУЖБЫ ПО НАДЗОРУ В СФЕРЕ СВЯЗИ, ИНФОРМАЦИОННЫХ ТЕХНОЛОГИЙ И МАССОВЫХ КОММУНИКАЦИЙ ПО КУРСКОЙ ОБЛАСТИ</t>
  </si>
  <si>
    <t>001А1932 - УПРАВЛЕНИЕ ФЕДЕРАЛЬНОЙ СЛУЖБЫ ПО НАДЗОРУ В СФЕРЕ СВЯЗИ, ИНФОРМАЦИОННЫХ ТЕХНОЛОГИЙ И МАССОВЫХ КОММУНИКАЦИЙ ПО МАГАДАНСКОЙ ОБЛАСТИ И ЧУКОТСКОМУ АВТОНОМНОМУ ОКРУГУ</t>
  </si>
  <si>
    <t>001А1933 - УПРАВЛЕНИЕ ФЕДЕРАЛЬНОЙ СЛУЖБЫ ПО НАДЗОРУ В СФЕРЕ СВЯЗИ, ИНФОРМАЦИОННЫХ ТЕХНОЛОГИЙ И МАССОВЫХ КОММУНИКАЦИЙ ПО МУРМАНСКОЙ ОБЛАСТИ</t>
  </si>
  <si>
    <t>001А1934 - УПРАВЛЕНИЕ ФЕДЕРАЛЬНОЙ СЛУЖБЫ ПО НАДЗОРУ В СФЕРЕ СВЯЗИ, ИНФОРМАЦИОННЫХ ТЕХНОЛОГИЙ И МАССОВЫХ КОММУНИКАЦИЙ ПО СИБИРСКОМУ ФЕДЕРАЛЬНОМУ ОКРУГУ</t>
  </si>
  <si>
    <t>001А1935 - УПРАВЛЕНИЕ ФЕДЕРАЛЬНОЙ СЛУЖБЫ ПО НАДЗОРУ В СФЕРЕ СВЯЗИ, ИНФОРМАЦИОННЫХ ТЕХНОЛОГИЙ И МАССОВЫХ КОММУНИКАЦИЙ ПО ОМСКОЙ ОБЛАСТИ</t>
  </si>
  <si>
    <t>001А1936 - УПРАВЛЕНИЕ ФЕДЕРАЛЬНОЙ СЛУЖБЫ ПО НАДЗОРУ В СФЕРЕ СВЯЗИ, ИНФОРМАЦИОННЫХ ТЕХНОЛОГИЙ И МАССОВЫХ КОММУНИКАЦИЙ ПО ОРЕНБУРГСКОЙ ОБЛАСТИ</t>
  </si>
  <si>
    <t>001А1937 - УПРАВЛЕНИЕ ФЕДЕРАЛЬНОЙ СЛУЖБЫ ПО НАДЗОРУ В СФЕРЕ СВЯЗИ, ИНФОРМАЦИОННЫХ ТЕХНОЛОГИЙ И МАССОВЫХ КОММУНИКАЦИЙ ПО ПЕНЗЕНСКОЙ ОБЛАСТИ</t>
  </si>
  <si>
    <t>001А1938 - УПРАВЛЕНИЕ ФЕДЕРАЛЬНОЙ СЛУЖБЫ ПО НАДЗОРУ В СФЕРЕ СВЯЗИ, ИНФОРМАЦИОННЫХ ТЕХНОЛОГИЙ И МАССОВЫХ КОММУНИКАЦИЙ ПО ПЕРМСКОМУ КРАЮ</t>
  </si>
  <si>
    <t>001А1940 - УПРАВЛЕНИЕ ФЕДЕРАЛЬНОЙ СЛУЖБЫ ПО НАДЗОРУ В СФЕРЕ СВЯЗИ, ИНФОРМАЦИОННЫХ ТЕХНОЛОГИЙ И МАССОВЫХ КОММУНИКАЦИЙ ПО РОСТОВСКОЙ ОБЛАСТИ</t>
  </si>
  <si>
    <t>001А1941 - УПРАВЛЕНИЕ ФЕДЕРАЛЬНОЙ СЛУЖБЫ ПО НАДЗОРУ В СФЕРЕ СВЯЗИ, ИНФОРМАЦИОННЫХ ТЕХНОЛОГИЙ И МАССОВЫХ КОММУНИКАЦИЙ ПО РЯЗАНСКОЙ ОБЛАСТИ</t>
  </si>
  <si>
    <t>001А1942 - УПРАВЛЕНИЕ ФЕДЕРАЛЬНОЙ СЛУЖБЫ ПО НАДЗОРУ В СФЕРЕ СВЯЗИ, ИНФОРМАЦИОННЫХ ТЕХНОЛОГИЙ И МАССОВЫХ КОММУНИКАЦИЙ ПО САРАТОВСКОЙ ОБЛАСТИ</t>
  </si>
  <si>
    <t>001А1944 - УПРАВЛЕНИЕ ФЕДЕРАЛЬНОЙ СЛУЖБЫ ПО НАДЗОРУ В СФЕРЕ СВЯЗИ, ИНФОРМАЦИОННЫХ ТЕХНОЛОГИЙ И МАССОВЫХ КОММУНИКАЦИЙ ПО СМОЛЕНСКОЙ ОБЛАСТИ</t>
  </si>
  <si>
    <t>001А1945 - УПРАВЛЕНИЕ ФЕДЕРАЛЬНОЙ СЛУЖБЫ ПО НАДЗОРУ В СФЕРЕ СВЯЗИ, ИНФОРМАЦИОННЫХ ТЕХНОЛОГИЙ И МАССОВЫХ КОММУНИКАЦИЙ ПО ТАМБОВСКОЙ ОБЛАСТИ</t>
  </si>
  <si>
    <t>001А1946 - УПРАВЛЕНИЕ ФЕДЕРАЛЬНОЙ СЛУЖБЫ ПО НАДЗОРУ В СФЕРЕ СВЯЗИ, ИНФОРМАЦИОННЫХ ТЕХНОЛОГИЙ И МАССОВЫХ КОММУНИКАЦИЙ ПО ТОМСКОЙ ОБЛАСТИ</t>
  </si>
  <si>
    <t>001А1947 - УПРАВЛЕНИЕ ФЕДЕРАЛЬНОЙ СЛУЖБЫ ПО НАДЗОРУ В СФЕРЕ СВЯЗИ, ИНФОРМАЦИОННЫХ ТЕХНОЛОГИЙ И МАССОВЫХ КОММУНИКАЦИЙ ПО УЛЬЯНОВСКОЙ ОБЛАСТИ</t>
  </si>
  <si>
    <t>001А1948 - УПРАВЛЕНИЕ ФЕДЕРАЛЬНОЙ СЛУЖБЫ ПО НАДЗОРУ В СФЕРЕ СВЯЗИ, ИНФОРМАЦИОННЫХ ТЕХНОЛОГИЙ И МАССОВЫХ КОММУНИКАЦИЙ ПО ЧЕЛЯБИНСКОЙ ОБЛАСТИ</t>
  </si>
  <si>
    <t>001А1949 - УПРАВЛЕНИЕ ФЕДЕРАЛЬНОЙ СЛУЖБЫ ПО НАДЗОРУ В СФЕРЕ СВЯЗИ, ИНФОРМАЦИОННЫХ ТЕХНОЛОГИЙ И МАССОВЫХ КОММУНИКАЦИЙ  ПО ЗАБАЙКАЛЬСКОМУ КРАЮ</t>
  </si>
  <si>
    <t>001А1950 - УПРАВЛЕНИЕ ФЕДЕРАЛЬНОЙ СЛУЖБЫ ПО НАДЗОРУ В СФЕРЕ СВЯЗИ, ИНФОРМАЦИОННЫХ ТЕХНОЛОГИЙ И МАССОВЫХ КОММУНИКАЦИЙ ПО ЯРОСЛАВСКОЙ ОБЛАСТИ</t>
  </si>
  <si>
    <t>001А1956 - УПРАВЛЕНИЕ ФЕДЕРАЛЬНОЙ СЛУЖБЫ ПО НАДЗОРУ В СФЕРЕ СВЯЗИ, ИНФОРМАЦИОННЫХ ТЕХНОЛОГИЙ И МАССОВЫХ КОММУНИКАЦИЙ ПО ЧЕЧЕНСКОЙ РЕСПУБЛИКЕ</t>
  </si>
  <si>
    <t>001А1991 - УПРАВЛЕНИЕ ФЕДЕРАЛЬНОЙ СЛУЖБЫ ПО НАДЗОРУ В СФЕРЕ СВЯЗИ, ИНФОРМАЦИОННЫХ ТЕХНОЛОГИЙ  И МАССОВЫХ КОММУНИКАЦИЙ ПО РЕСПУБЛИКЕ ДАГЕСТАН</t>
  </si>
  <si>
    <t>001А1992 - УПРАВЛЕНИЕ ФЕДЕРАЛЬНОЙ СЛУЖБЫ ПО НАДЗОРУ В СФЕРЕ  СВЯЗИ, ИНФОРМАЦИОННЫХ ТЕХНОЛОГИЙ И МАССОВЫХ КОММУНИКАЦИЙ ПО КАМЧАТСКОМУ КРАЮ</t>
  </si>
  <si>
    <t>001А1993 - УПРАВЛЕНИЕ ФЕДЕРАЛЬНОЙ СЛУЖБЫ ПО НАДЗОРУ В СФЕРЕ СВЯЗИ, ИНФОРМАЦИОННЫХ ТЕХНОЛОГИЙ И МАССОВЫХ КОММУНИКАЦИЙ ПО УРАЛЬСКОМУ ФЕДЕРАЛЬНОМУ ОКРУГУ</t>
  </si>
  <si>
    <t>001А2034 - УПРАВЛЕНИЕ ФЕДЕРАЛЬНОЙ СЛУЖБЫ ПО НАДЗОРУ В СФЕРЕ СВЯЗИ, ИНФОРМАЦИОННЫХ ТЕХНОЛОГИЙ И МАССОВЫХ КОММУНИКАЦИЙ ПО РЕСПУБЛИКЕ БАШКОРТОСТАН</t>
  </si>
  <si>
    <t>001А2035 - УПРАВЛЕНИЕ ФЕДЕРАЛЬНОЙ СЛУЖБЫ ПО НАДЗОРУ В СФЕРЕ СВЯЗИ, ИНФОРМАЦИОННЫХ ТЕХНОЛОГИЙ И МАССОВЫХ КОММУНИКАЦИЙ ПО ИРКУТСКОЙ ОБЛАСТИ</t>
  </si>
  <si>
    <t>001А2036 - УПРАВЛЕНИЕ ФЕДЕРАЛЬНОЙ СЛУЖБЫ ПО НАДЗОРУ В СФЕРЕ СВЯЗИ, ИНФОРМАЦИОННЫХ ТЕХНОЛОГИЙ И МАССОВЫХ КОММУНИКАЦИЙ ПО СЕВЕРО-ЗАПАДНОМУ ФЕДЕРАЛЬНОМУ ОКРУГУ</t>
  </si>
  <si>
    <t>001А2070 - УПРАВЛЕНИЕ ФЕДЕРАЛЬНОЙ СЛУЖБЫ ПО НАДЗОРУ В СФЕРЕ СВЯЗИ, ИНФОРМАЦИОННЫХ ТЕХНОЛОГИЙ И МАССОВЫХ КОММУНИКАЦИЙ ПО ЦЕНТРАЛЬНОМУ ФЕДЕРАЛЬНОМУ ОКРУГУ</t>
  </si>
  <si>
    <t>001А2112 - УПРАВЛЕНИЕ ФЕДЕРАЛЬНОЙ СЛУЖБЫ ПО НАДЗОРУ В СФЕРЕ СВЯЗИ, ИНФОРМАЦИОННЫХ ТЕХНОЛОГИЙ И МАССОВЫХ КОММУНИКАЦИЙ ПО РЕСПУБЛИКЕ ИНГУШЕТИЯ</t>
  </si>
  <si>
    <t>001А9132 - УПРАВЛЕНИЕ ФЕДЕРАЛЬНОЙ СЛУЖБЫ ПО НАДЗОРУ В СФЕРЕ СВЯЗИ, ИНФОРМАЦИОННЫХ ТЕХНОЛОГИЙ И МАССОВЫХ КОММУНИКАЦИЙ ПО РЕСПУБЛИКЕ КРЫМ И ГОРОДУ СЕВАСТОПОЛЬ</t>
  </si>
  <si>
    <t>Владимир</t>
  </si>
  <si>
    <t>Иркутск</t>
  </si>
  <si>
    <t>Киров</t>
  </si>
  <si>
    <t>Магадан</t>
  </si>
  <si>
    <t>Мурманск</t>
  </si>
  <si>
    <t>Пенза</t>
  </si>
  <si>
    <t>ПФО</t>
  </si>
  <si>
    <t>Процент</t>
  </si>
  <si>
    <t>№ п/п</t>
  </si>
  <si>
    <t>Наименование территориального органа</t>
  </si>
  <si>
    <t>показатели</t>
  </si>
  <si>
    <t>Оценка среднего уровня качества финансового менеджента</t>
  </si>
  <si>
    <t>Рейтинг:                                I - группа                (1,56≤коэфф);                     II- группа                               (1,25≤коэфф.);                     III- группа                       (1,02≤коэфф.);                                         IV- группа                     (0,94≤коэфф.).</t>
  </si>
  <si>
    <t>количество внесенных изменений в бюджетную смету ТО Роскомнадзора</t>
  </si>
  <si>
    <t>сумма изменений в бюджетную смету,  ТО Роскомнадзора</t>
  </si>
  <si>
    <t>кол-во аннулированных расходных расписаний на отзыв лимитов бюджетных обязательств по отдельным статьям и подстатьям расходов КОСГУ, сформированных по предложениям ТО Роскомнадзора</t>
  </si>
  <si>
    <t>удельный вес принятых обязательств территориальным органов Роскомнадзора в общем объеме лимитов бюджетных обязательств</t>
  </si>
  <si>
    <t>кассовый расход лимитов бюджетных обязательств, произведенный территориальным органом Роскомнадзора</t>
  </si>
  <si>
    <t xml:space="preserve">количество фактов отклонения кассового исполнения бюджета по расходам от прогноза кассовых выплат по расходам </t>
  </si>
  <si>
    <t>количество судебных 
исков</t>
  </si>
  <si>
    <t>объем дебиторской задолженности</t>
  </si>
  <si>
    <t>объем кредиторской задолженности</t>
  </si>
  <si>
    <t>количество фактов нарушения порядка формирования                 и представления  бюджетной отчетности</t>
  </si>
  <si>
    <t>Итого: общее количество баллов</t>
  </si>
  <si>
    <t xml:space="preserve">кол-во </t>
  </si>
  <si>
    <t>баллы</t>
  </si>
  <si>
    <t>%</t>
  </si>
  <si>
    <t>кол-во</t>
  </si>
  <si>
    <t>кол-во отклонений в разрезе групп видов расходов</t>
  </si>
  <si>
    <t>кол-во отклонений по сумме всех видов расходов</t>
  </si>
  <si>
    <t>балл</t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</si>
  <si>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АЛТАЙСКОМУ КРАЮ И РЕСПУБЛИКЕ АЛТАЙ</t>
    </r>
  </si>
  <si>
    <t>I</t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</si>
  <si>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АМУРСКОЙ ОБЛАСТИ</t>
    </r>
  </si>
  <si>
    <t>II</t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</si>
  <si>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АРХАНГЕЛЬСКОЙ ОБЛАСТИ И НЕНЕЦКОМУ АВТОНОМНОМУ ОКРУГУ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</si>
  <si>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АСТРАХАНСКОЙ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</si>
  <si>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БЕЛГОРОДСКОЙ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</si>
  <si>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БРЯНСКОЙ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</si>
  <si>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ВЛАДИМИРСКОЙ ОБЛАСТИ</t>
    </r>
  </si>
  <si>
    <t>IV</t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</si>
  <si>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ВОЛГОГРАДСКОЙ ОБЛАСТИ И РЕСПУБЛИКЕ КАЛМЫКИЯ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</si>
  <si>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ВОЛОГОДСКОЙ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</si>
  <si>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ВОРОНЕЖСКОЙ ОБЛАСТИ</t>
    </r>
  </si>
  <si>
    <r>
      <rPr>
        <b/>
        <sz val="8"/>
        <rFont val="Times New Roman"/>
        <family val="1"/>
        <charset val="204"/>
      </rPr>
      <t>ДАЛЬНЕВОСТОЧНОЕ  УПРАВЛЕНИЕ РОСКОМНАДЗОРА</t>
    </r>
    <r>
      <rPr>
        <sz val="8"/>
        <rFont val="Times New Roman"/>
        <family val="1"/>
        <charset val="204"/>
      </rPr>
      <t xml:space="preserve">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</si>
  <si>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ЗАБАЙКАЛЬСКОМУ КРАЮ</t>
    </r>
  </si>
  <si>
    <r>
      <rPr>
        <b/>
        <sz val="8"/>
        <rFont val="Times New Roman"/>
        <family val="1"/>
        <charset val="204"/>
      </rPr>
      <t>ЕНИСЕЙСКОЕ УПРАВЛЕНИЕ РОСКОМНАДЗОРА</t>
    </r>
    <r>
      <rPr>
        <sz val="8"/>
        <rFont val="Times New Roman"/>
        <family val="1"/>
        <charset val="204"/>
      </rPr>
      <t xml:space="preserve">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</si>
  <si>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ИВАНОВСКОЙ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</si>
  <si>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 xml:space="preserve">ИРКУТСКОЙ ОБЛАСТИ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</si>
  <si>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КАЛИНИНГРАДСКОЙ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</si>
  <si>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КАЛУЖСКОЙ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</si>
  <si>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КАМЧАТСКОМУ КРАЮ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</si>
  <si>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КЕМЕРОВСКОЙ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</si>
  <si>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КИРОВСКОЙ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</si>
  <si>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КОСТРОМСКОЙ ОБЛАСТИ</t>
    </r>
  </si>
  <si>
    <t>III</t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</si>
  <si>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КУРГАНСКОЙ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</si>
  <si>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КУРСКОЙ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</si>
  <si>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ЛИПЕЦКОЙ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</si>
  <si>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МАГАДАНСКОЙ ОБЛАСТИ И ЧУКОТСКОМУ АВТОНОМНОМУ ОКРУГУ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</si>
  <si>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МУРМАНСКОЙ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</si>
  <si>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ОМСКОЙ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</si>
  <si>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ОРЕНБУРГСКОЙ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</si>
  <si>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ОРЛОВСКОЙ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</si>
  <si>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ПЕНЗЕНСКОЙ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</si>
  <si>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ПЕРМСКОМУ КРАЮ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</si>
  <si>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ПРИВОЛЖСКОМУ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</si>
  <si>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БАШКОРТОСТАН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</si>
  <si>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БУРЯТИЯ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</si>
  <si>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ДАГЕСТАН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</si>
  <si>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ИНГУШЕТИЯ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</si>
  <si>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КАРЕЛИЯ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</si>
  <si>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КОМИ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</si>
  <si>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КРЫМ И ГОРОДУ СЕВАСТОПОЛЬ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</si>
  <si>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САХА (ЯКУТИЯ)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</si>
  <si>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СЕВЕРНАЯ ОСЕТИЯ-АЛАНИЯ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</si>
  <si>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ТАТАРСТАН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</si>
  <si>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РОСТОВСКОЙ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</si>
  <si>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РЯЗАНСКОЙ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</si>
  <si>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САМАРСКОЙ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</si>
  <si>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САРАТОВСКОЙ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</si>
  <si>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СЕВЕРО-ЗАПАДНОМУ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</si>
  <si>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СЕВЕРО-КАВКАЗСКОМУ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</si>
  <si>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СИБИРСКОМУ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</si>
  <si>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СМОЛЕНСКОЙ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</si>
  <si>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ТАМБОВСКОЙ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</si>
  <si>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ТВЕРСКОЙ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</si>
  <si>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ТОМСКОЙ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</si>
  <si>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ТУЛЬСКОЙ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</si>
  <si>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 xml:space="preserve">ТЮМЕНСКОЙ ОБЛАСТИ, ХАНТЫ-МАНСИЙСКОМУ АВТОНОМНОМУ ОКРУГУ - ЮГРЕ И ЯМАЛО-НЕНЕЦКОМУ АВТОНОМНОМУ ОКРУГУ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</si>
  <si>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УДМУРТСКОЙ РЕСПУБЛИКЕ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</si>
  <si>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УЛЬЯНОВСКОЙ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</si>
  <si>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УРАЛЬСКОМУ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</si>
  <si>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 xml:space="preserve">ХАБАРОВСКОМУ КРАЮ, САХАЛИНСКОЙ ОБЛАСТИ И ЕВРЕЙСКОЙ АВТОНОМНОЙ ОБЛАСТИ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</si>
  <si>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ЦЕНТРАЛЬНОМУ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</si>
  <si>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ЧЕЛЯБИНСКОЙ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</si>
  <si>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 xml:space="preserve">ЧЕЧЕНСКОЙ РЕСПУБЛИКЕ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</si>
  <si>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ЮЖНОМУ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</si>
  <si>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 xml:space="preserve">ЯРОСЛАВСКОЙ ОБЛАСТИ </t>
    </r>
  </si>
  <si>
    <t>Лимиты</t>
  </si>
  <si>
    <t>Бюджетные обязательства</t>
  </si>
  <si>
    <t>ПРИНЯТЫЕ БО</t>
  </si>
  <si>
    <t xml:space="preserve">Кассовый расход </t>
  </si>
  <si>
    <t>процент</t>
  </si>
  <si>
    <r>
      <t xml:space="preserve">УПРАВЛЕНИЕ РОСКОМНАДЗОРА ПО </t>
    </r>
    <r>
      <rPr>
        <b/>
        <sz val="8"/>
        <color rgb="FFFF0000"/>
        <rFont val="Times New Roman"/>
        <family val="1"/>
        <charset val="204"/>
      </rPr>
      <t>ИВАНОВСКОЙ ОБЛАСТИ</t>
    </r>
  </si>
  <si>
    <r>
      <t xml:space="preserve">УПРАВЛЕНИЕ РОСКОМНАДЗОРА ПО </t>
    </r>
    <r>
      <rPr>
        <b/>
        <sz val="8"/>
        <color rgb="FFFF0000"/>
        <rFont val="Times New Roman"/>
        <family val="1"/>
        <charset val="204"/>
      </rPr>
      <t>ОРЕНБУРГСКОЙ ОБЛАСТИ</t>
    </r>
  </si>
  <si>
    <r>
      <t xml:space="preserve">УПРАВЛЕНИЕ РОСКОМНАДЗОРА ПО </t>
    </r>
    <r>
      <rPr>
        <b/>
        <sz val="8"/>
        <color rgb="FFFF0000"/>
        <rFont val="Times New Roman"/>
        <family val="1"/>
        <charset val="204"/>
      </rPr>
      <t>СМОЛЕНСКОЙ ОБЛАСТИ</t>
    </r>
  </si>
  <si>
    <t xml:space="preserve">СФО </t>
  </si>
  <si>
    <t>Чеченская</t>
  </si>
  <si>
    <t>СКФО</t>
  </si>
  <si>
    <t>Удмуртия</t>
  </si>
  <si>
    <t>Калиниград</t>
  </si>
  <si>
    <t>Челяюинск</t>
  </si>
  <si>
    <t>Коми</t>
  </si>
  <si>
    <t>Саха(якутия</t>
  </si>
  <si>
    <t>Забайкальск</t>
  </si>
  <si>
    <t>Вологодская</t>
  </si>
  <si>
    <t>липецк</t>
  </si>
  <si>
    <t>кол</t>
  </si>
  <si>
    <t>Итого</t>
  </si>
  <si>
    <r>
      <t xml:space="preserve">УПРАВЛЕНИЕ РОСКОМНАДЗОРА ПО </t>
    </r>
    <r>
      <rPr>
        <b/>
        <sz val="8"/>
        <color rgb="FFFF0000"/>
        <rFont val="Times New Roman"/>
        <family val="1"/>
        <charset val="204"/>
      </rPr>
      <t>РЕСПУБЛИКЕ БАШКОРТОСТАН</t>
    </r>
  </si>
  <si>
    <t>ЗНАЧЕНИЕ</t>
  </si>
  <si>
    <t>И.В. Ильина</t>
  </si>
  <si>
    <t>"УТВЕРЖДАЮ"</t>
  </si>
  <si>
    <t>Заместитель руководителя</t>
  </si>
  <si>
    <t>_____________________ В.В. Логунов</t>
  </si>
  <si>
    <t>Наименование ПБС/Код бюджетной классификации</t>
  </si>
  <si>
    <t>Лимиты бюджетных обязательств, текущий год</t>
  </si>
  <si>
    <t/>
  </si>
  <si>
    <t>Доведено на л/с ПБС и по переданным полномочиям</t>
  </si>
  <si>
    <t>ЛБО на закупку товаров, работ и услуг</t>
  </si>
  <si>
    <t>в том числе:</t>
  </si>
  <si>
    <t>Принято бюджетных обязательств</t>
  </si>
  <si>
    <t>1</t>
  </si>
  <si>
    <t>7</t>
  </si>
  <si>
    <t>13</t>
  </si>
  <si>
    <t>14</t>
  </si>
  <si>
    <t>15</t>
  </si>
  <si>
    <t>ФЕДЕРАЛЬНАЯ СЛУЖБА ПО НАДЗОРУ В СФЕРЕ СВЯЗИ, ИНФОРМАЦИОННЫХ ТЕХНОЛОГИЙ И МАССОВЫХ КОММУНИКАЦИЙ</t>
  </si>
  <si>
    <t>УПРАВЛЕНИЕ ФЕДЕРАЛЬНОЙ СЛУЖБЫ ПО НАДЗОРУ В СФЕРЕ СВЯЗИ, ИНФОРМАЦИОННЫХ ТЕХНОЛОГИЙ И МАССОВЫХ КОММУНИКАЦИЙ ПО ТЮМЕНСКОЙ ОБЛАСТИ, ХАНТЫ-МАНСИЙСКОМУ АВТОНОМНОМУ ОКРУГУ - ЮГРЕ И ЯМАЛО-НЕНЕЦКОМУ АВТОНОМНОМУ ОКРУГУ</t>
  </si>
  <si>
    <t>УПРАВЛЕНИЕ ФЕДЕРАЛЬНОЙ СЛУЖБЫ ПО НАДЗОРУ В СФЕРЕ СВЯЗИ, ИНФОРМАЦИОННЫХ ТЕХНОЛОГИЙ И МАССОВЫХ КОММУНИКАЦИЙ ПО АЛТАЙСКОМУ КРАЮ И РЕСПУБЛИКЕ АЛТАЙ</t>
  </si>
  <si>
    <t>УПРАВЛЕНИЕ ФЕДЕРАЛЬНОЙ СЛУЖБЫ ПО НАДЗОРУ В СФЕРЕ СВЯЗИ, ИНФОРМАЦИОННЫХ ТЕХНОЛОГИЙ И МАССОВЫХ КОММУНИКАЦИЙ ПО ЮЖНОМУ ФЕДЕРАЛЬНОМУ ОКРУГУ</t>
  </si>
  <si>
    <t>УПРАВЛЕНИЕ ФЕДЕРАЛЬНОЙ СЛУЖБЫ ПО НАДЗОРУ В СФЕРЕ СВЯЗИ, ИНФОРМАЦИОННЫХ ТЕХНОЛОГИЙ И МАССОВЫХ КОММУНИКАЦИЙ ПО ИВАНОВСКОЙ ОБЛАСТИ</t>
  </si>
  <si>
    <t>УПРАВЛЕНИЕ ФЕДЕРАЛЬНОЙ СЛУЖБЫ ПО НАДЗОРУ В СФЕРЕ СВЯЗИ, ИНФОРМАЦИОННЫХ ТЕХНОЛОГИЙ И МАССОВЫХ КОММУНИКАЦИЙ ПО КАЛУЖСКОЙ ОБЛАСТИ</t>
  </si>
  <si>
    <t>УПРАВЛЕНИЕ ФЕДЕРАЛЬНОЙ СЛУЖБЫ ПО НАДЗОРУ В СФЕРЕ СВЯЗИ, ИНФОРМАЦИОННЫХ ТЕХНОЛОГИЙ И МАССОВЫХ  КОММУНИКАЦИЙ ПО ЛИПЕЦКОЙ  ОБЛАСТИ</t>
  </si>
  <si>
    <t>УПРАВЛЕНИЕ ФЕДЕРАЛЬНОЙ СЛУЖБЫ ПО НАДЗОРУ В СФЕРЕ СВЯЗИ, ИНФОРМАЦИОННЫХ ТЕХНОЛОГИЙ И МАССОВЫХ КОММУНИКАЦИЙ ПО ОРЛОВСКОЙ ОБЛАСТИ</t>
  </si>
  <si>
    <t>001А1883</t>
  </si>
  <si>
    <t>УПРАВЛЕНИЕ ФЕДЕРАЛЬНОЙ СЛУЖБЫ ПО НАДЗОРУ В СФЕРЕ СВЯЗИ, ИНФОРМАЦИОННЫХ ТЕХНОЛОГИЙ И МАССОВЫХ КОММУНИКАЦИЙ ПО ТУЛЬСКОЙ ОБЛАСТИ</t>
  </si>
  <si>
    <t>УПРАВЛЕНИЕ ФЕДЕРАЛЬНОЙ СЛУЖБЫ ПО НАДЗОРУ В СФЕРЕ СВЯЗИ, ИНФОРМАЦИОННЫХ ТЕХНОЛОГИЙ И МАССОВЫХ КОММУНИКАЦИЙ ПО РЕСПУБЛИКЕ БУРЯТИЯ</t>
  </si>
  <si>
    <t>УПРАВЛЕНИЕ ФЕДЕРАЛЬНОЙ СЛУЖБЫ ПО НАДЗОРУ В СФЕРЕ СВЯЗИ, ИНФОРМАЦИОННЫХ ТЕХНОЛОГИЙ И МАССОВЫХ КОММУНИКАЦИЙ ПО РЕСПУБЛИКЕ КАРЕЛИЯ</t>
  </si>
  <si>
    <t>УПРАВЛЕНИЕ ФЕДЕРАЛЬНОЙ СЛУЖБЫ ПО НАДЗОРУ В СФЕРЕ СВЯЗИ, ИНФОРМАЦИОННЫХ ТЕХНОЛОГИЙ И МАССОВЫХ КОММУНИКАЦИЙ ПО РЕСПУБЛИКЕ КОМИ</t>
  </si>
  <si>
    <t>УПРАВЛЕНИЕ ФЕДЕРАЛЬНОЙ СЛУЖБЫ ПО НАДЗОРУ В СФЕРЕ СВЯЗИ, ИНФОРМАЦИОННЫХ ТЕХНОЛОГИЙ  И МАССОВЫХ КОММУНИКАЦИЙ ПО РЕСПУБЛИКЕ СЕВЕРНАЯ ОСЕТИЯ-АЛАНИЯ</t>
  </si>
  <si>
    <t>УПРАВЛЕНИЕ ФЕДЕРАЛЬНОЙ СЛУЖБЫ ПО НАДЗОРУ В СФЕРЕ СВЯЗИ, ИНФОРМАЦИОННЫХ ТЕХНОЛОГИЙ И МАССОВЫХ КОММУНИКАЦИЙ ПО РЕСПУБЛИКЕ ТАТАРСТАН (ТАТАРСТАН)</t>
  </si>
  <si>
    <t>001А1906</t>
  </si>
  <si>
    <t>УПРАВЛЕНИЕ ФЕДЕРАЛЬНОЙ СЛУЖБЫ ПО НАДЗОРУ В СФЕРЕ СВЯЗИ, ИНФОРМАЦИОННЫХ ТЕХНОЛОГИЙ И МАССОВЫХ КОММУНИКАЦИЙ ПО УДМУРТСКОЙ РЕСПУБЛИКЕ</t>
  </si>
  <si>
    <t>УПРАВЛЕНИЕ ФЕДЕРАЛЬНОЙ СЛУЖБЫ ПО НАДЗОРУ В СФЕРЕ СВЯЗИ, ИНФОРМАЦИОННЫХ ТЕХНОЛОГИЙ И МАССОВЫХ КОММУНИКАЦИЙ ПО РЕСПУБЛИКЕ САХА (ЯКУТИЯ)</t>
  </si>
  <si>
    <t>ЕНИСЕЙСКОЕ УПРАВЛЕНИЕ ФЕДЕРАЛЬНОЙ СЛУЖБЫ ПО НАДЗОРУ В СФЕРЕ СВЯЗИ, ИНФОРМАЦИОННЫХ ТЕХНОЛОГИЙ И МАССОВЫХ КОММУНИКАЦИЙ</t>
  </si>
  <si>
    <t>УПРАВЛЕНИЕ ФЕДЕРАЛЬНОЙ СЛУЖБЫ ПО НАДЗОРУ В СФЕРЕ СВЯЗИ, ИНФОРМАЦИОННЫХ ТЕХНОЛОГИЙ И МАССОВЫХ КОММУНИКАЦИЙ ПО ДАЛЬНЕВОСТОЧНОМУ ФЕДЕРАЛЬНОМУ ОКРУГУ</t>
  </si>
  <si>
    <t>УПРАВЛЕНИЕ ФЕДЕРАЛЬНОЙ СЛУЖБЫ ПО НАДЗОРУ В СФЕРЕ СВЯЗИ, ИНФОРМАЦИОННЫХ ТЕХНОЛОГИЙ И МАССОВЫХ КОММУНИКАЦИЙ ПО СЕВЕРО-КАВКАЗСКОМУ ФЕДЕРАЛЬНОМУ ОКРУГУ</t>
  </si>
  <si>
    <t>001А1912</t>
  </si>
  <si>
    <t>УПРАВЛЕНИЕ ФЕДЕРАЛЬНОЙ СЛУЖБЫ ПО НАДЗОРУ В СФЕРЕ СВЯЗИ, ИНФОРМАЦИОННЫХ ТЕХНОЛОГИЙ И МАССОВЫХ КОММУНИКАЦИЙ ПО ХАБАРОВСКОМУ КРАЮ, САХАЛИНСКОЙ ОБЛАСТИ И ЕВРЕЙСКОЙ АВТОНОМНОЙ ОБЛАСТИ</t>
  </si>
  <si>
    <t>УПРАВЛЕНИЕ ФЕДЕРАЛЬНОЙ СЛУЖБЫ ПО НАДЗОРУ В СФЕРЕ СВЯЗИ, ИНФОРМАЦИОННЫХ ТЕХНОЛОГИЙ И МАССОВЫХ КОММУНИКАЦИЙ ПО АМУРСКОЙ ОБЛАСТИ</t>
  </si>
  <si>
    <t>УПРАВЛЕНИЕ ФЕДЕРАЛЬНОЙ СЛУЖБЫ ПО НАДЗОРУ В СФЕРЕ СВЯЗИ, ИНФОРМАЦИОННЫХ ТЕХНОЛОГИЙ И МАССОВЫХ КОММУНИКАЦИЙ ПО АРХАНГЕЛЬСКОЙ ОБЛАСТИ И НЕНЕЦКОМУ АВТОНОМНОМУ ОКРУГУ</t>
  </si>
  <si>
    <t>УПРАВЛЕНИЕ ФЕДЕРАЛЬНОЙ СЛУЖБЫ ПО НАДЗОРУ В СФЕРЕ СВЯЗИ, ИНФОРМАЦИОННЫХ  ТЕХНОЛОГИЙ И МАССОВЫХ КОММУНИКАЦИЙ ПО АСТРАХАНСКОЙ ОБЛАСТИ</t>
  </si>
  <si>
    <t>УПРАВЛЕНИЕ ФЕДЕРАЛЬНОЙ СЛУЖБЫ ПО НАДЗОРУ В СФЕРЕ СВЯЗИ, ИНФОРМАЦИОННЫХ ТЕХНОЛОГИЙ И МАССОВЫХ КОММУНИКАЦИЙ ПО БЕЛГОРОДСКОЙ ОБЛАСТИ</t>
  </si>
  <si>
    <t>УПРАВЛЕНИЕ ФЕДЕРАЛЬНОЙ СЛУЖБЫ ПО НАДЗОРУ В СФЕРЕ СВЯЗИ, ИНФОРМАЦИОННЫХ ТЕХНОЛОГИЙ И МАССОВЫХ КОММУНИКАЦИЙ ПО БРЯНСКОЙ ОБЛАСТИ</t>
  </si>
  <si>
    <t>УПРАВЛЕНИЕ ФЕДЕРАЛЬНОЙ СЛУЖБЫ ПО НАДЗОРУ В СФЕРЕ СВЯЗИ, ИНФОРМАЦИОННЫХ ТЕХНОЛОГИЙ И МАССОВЫХ КОММУНИКАЦИЙ ПО ВЛАДИМИРСКОЙ ОБЛАСТИ</t>
  </si>
  <si>
    <t>УПРАВЛЕНИЕ ФЕДЕРАЛЬНОЙ СЛУЖБЫ ПО НАДЗОРУ В СФЕРЕ СВЯЗИ, ИНФОРМАЦИОННЫХ ТЕХНОЛОГИЙ И МАССОВЫХ КОММУНИКАЦИЙ ПО ВОЛГОГРАДСКОЙ ОБЛАСТИ И РЕСПУБЛИКЕ КАЛМЫКИЯ</t>
  </si>
  <si>
    <t>УПРАВЛЕНИЕ ФЕДЕРАЛЬНОЙ СЛУЖБЫ ПО НАДЗОРУ В СФЕРЕ  СВЯЗИ, ИНФОРМАЦИОННЫХ ТЕХНОЛОГИЙ И МАССОВЫХ КОММУНИКАЦИЙ ПО ВОЛОГОДСКОЙ ОБЛАСТИ</t>
  </si>
  <si>
    <t>001А1921</t>
  </si>
  <si>
    <t>УПРАВЛЕНИЕ ФЕДЕРАЛЬНОЙ СЛУЖБЫ ПО НАДЗОРУ В СФЕРЕ СВЯЗИ, ИНФОРМАЦИОННЫХ ТЕХНОЛОГИЙ И МАССОВЫХ КОММУНИКАЦИЙ ПО ВОРОНЕЖСКОЙ ОБЛАСТИ</t>
  </si>
  <si>
    <t>УПРАВЛЕНИЕ ФЕДЕРАЛЬНОЙ СЛУЖБЫ ПО НАДЗОРУ В СФЕРЕ СВЯЗИ, ИНФОРМАЦИОННЫХ ТЕХНОЛОГИЙ И МАССОВЫХ КОММУНИКАЦИЙ ПО ПРИВОЛЖСКОМУ ФЕДЕРАЛЬНОМУ ОКРУГУ</t>
  </si>
  <si>
    <t>УПРАВЛЕНИЕ ФЕДЕРАЛЬНОЙ СЛУЖБЫ ПО НАДЗОРУ В СФЕРЕ СВЯЗИ, ИНФОРМАЦИОННЫХ ТЕХНОЛОГИЙ И МАССОВЫХ КОММУНИКАЦИЙ ПО КАЛИНИНГРАДСКОЙ ОБЛАСТИ</t>
  </si>
  <si>
    <t>УПРАВЛЕНИЕ ФЕДЕРАЛЬНОЙ СЛУЖБЫ ПО НАДЗОРУ В СФЕРЕ СВЯЗИ, ИНФОРМАЦИОННЫХ ТЕХНОЛОГИЙ И МАССОВЫХ КОММУНИКАЦИЙ ПО ТВЕРСКОЙ ОБЛАСТИ</t>
  </si>
  <si>
    <t>001А1925</t>
  </si>
  <si>
    <t>УПРАВЛЕНИЕ ФЕДЕРАЛЬНОЙ СЛУЖБЫ ПО НАДЗОРУ В СФЕРЕ СВЯЗИ, ИНФОРМАЦИОННЫХ ТЕХНОЛОГИЙ И МАССОВЫХ КОММУНИКАЦИЙ ПО КЕМЕРОВСКОЙ ОБЛАСТИ-КУЗБАССУ</t>
  </si>
  <si>
    <t>УПРАВЛЕНИЕ ФЕДЕРАЛЬНОЙ СЛУЖБЫ ПО НАДЗОРУ В СФЕРЕ СВЯЗИ, ИНФОРМАЦИОННЫХ ТЕХНОЛОГИЙ И МАССОВЫХ КОММУНИКАЦИЙ ПО КИРОВСКОЙ ОБЛАСТИ</t>
  </si>
  <si>
    <t>УПРАВЛЕНИЕ ФЕДЕРАЛЬНОЙ СЛУЖБЫ ПО НАДЗОРУ В СФЕРЕ СВЯЗИ, ИНФОРМАЦИОННЫХ ТЕХНОЛОГИЙ И МАССОВЫХ КОММУНИКАЦИЙ ПО КОСТРОМСКОЙ ОБЛАСТИ</t>
  </si>
  <si>
    <t>001А1928</t>
  </si>
  <si>
    <t>УПРАВЛЕНИЕ ФЕДЕРАЛЬНОЙ СЛУЖБЫ ПО НАДЗОРУ В СФЕРЕ СВЯЗИ, ИНФОРМАЦИОННЫХ ТЕХНОЛОГИЙ И  МАССОВЫХ КОММУНИКАЦИЙ ПО САМАРСКОЙ ОБЛАСТИ</t>
  </si>
  <si>
    <t>УПРАВЛЕНИЕ ФЕДЕРАЛЬНОЙ СЛУЖБЫ ПО НАДЗОРУ В СФЕРЕ СВЯЗИ, ИНФОРМАЦИОННЫХ ТЕХНОЛОГИЙ И МАССОВЫХ КОММУНИКАЦИЙ ПО КУРГАНСКОЙ ОБЛАСТИ</t>
  </si>
  <si>
    <t>001А1930</t>
  </si>
  <si>
    <t>УПРАВЛЕНИЕ ФЕДЕРАЛЬНОЙ СЛУЖБЫ ПО НАДЗОРУ В СФЕРЕ СВЯЗИ, ИНФОРМАЦИОННЫХ ТЕХНОЛОГИЙ И МАССОВЫХ КОММУНИКАЦИЙ ПО КУРСКОЙ ОБЛАСТИ</t>
  </si>
  <si>
    <t>УПРАВЛЕНИЕ ФЕДЕРАЛЬНОЙ СЛУЖБЫ ПО НАДЗОРУ В СФЕРЕ СВЯЗИ, ИНФОРМАЦИОННЫХ ТЕХНОЛОГИЙ И МАССОВЫХ КОММУНИКАЦИЙ ПО МАГАДАНСКОЙ ОБЛАСТИ И ЧУКОТСКОМУ АВТОНОМНОМУ ОКРУГУ</t>
  </si>
  <si>
    <t>УПРАВЛЕНИЕ ФЕДЕРАЛЬНОЙ СЛУЖБЫ ПО НАДЗОРУ В СФЕРЕ СВЯЗИ, ИНФОРМАЦИОННЫХ ТЕХНОЛОГИЙ И МАССОВЫХ КОММУНИКАЦИЙ ПО МУРМАНСКОЙ ОБЛАСТИ</t>
  </si>
  <si>
    <t>УПРАВЛЕНИЕ ФЕДЕРАЛЬНОЙ СЛУЖБЫ ПО НАДЗОРУ В СФЕРЕ СВЯЗИ, ИНФОРМАЦИОННЫХ ТЕХНОЛОГИЙ И МАССОВЫХ КОММУНИКАЦИЙ ПО СИБИРСКОМУ ФЕДЕРАЛЬНОМУ ОКРУГУ</t>
  </si>
  <si>
    <t>001А1934</t>
  </si>
  <si>
    <t>УПРАВЛЕНИЕ ФЕДЕРАЛЬНОЙ СЛУЖБЫ ПО НАДЗОРУ В СФЕРЕ СВЯЗИ, ИНФОРМАЦИОННЫХ ТЕХНОЛОГИЙ И МАССОВЫХ КОММУНИКАЦИЙ ПО ОМСКОЙ ОБЛАСТИ</t>
  </si>
  <si>
    <t>УПРАВЛЕНИЕ ФЕДЕРАЛЬНОЙ СЛУЖБЫ ПО НАДЗОРУ В СФЕРЕ СВЯЗИ, ИНФОРМАЦИОННЫХ ТЕХНОЛОГИЙ И МАССОВЫХ КОММУНИКАЦИЙ ПО ОРЕНБУРГСКОЙ ОБЛАСТИ</t>
  </si>
  <si>
    <t>УПРАВЛЕНИЕ ФЕДЕРАЛЬНОЙ СЛУЖБЫ ПО НАДЗОРУ В СФЕРЕ СВЯЗИ, ИНФОРМАЦИОННЫХ ТЕХНОЛОГИЙ И МАССОВЫХ КОММУНИКАЦИЙ ПО ПЕНЗЕНСКОЙ ОБЛАСТИ</t>
  </si>
  <si>
    <t>УПРАВЛЕНИЕ ФЕДЕРАЛЬНОЙ СЛУЖБЫ ПО НАДЗОРУ В СФЕРЕ СВЯЗИ, ИНФОРМАЦИОННЫХ ТЕХНОЛОГИЙ И МАССОВЫХ КОММУНИКАЦИЙ ПО ПЕРМСКОМУ КРАЮ</t>
  </si>
  <si>
    <t>УПРАВЛЕНИЕ ФЕДЕРАЛЬНОЙ СЛУЖБЫ ПО НАДЗОРУ В СФЕРЕ СВЯЗИ, ИНФОРМАЦИОННЫХ ТЕХНОЛОГИЙ И МАССОВЫХ КОММУНИКАЦИЙ ПО РОСТОВСКОЙ ОБЛАСТИ</t>
  </si>
  <si>
    <t>001А1940</t>
  </si>
  <si>
    <t>УПРАВЛЕНИЕ ФЕДЕРАЛЬНОЙ СЛУЖБЫ ПО НАДЗОРУ В СФЕРЕ СВЯЗИ, ИНФОРМАЦИОННЫХ ТЕХНОЛОГИЙ И МАССОВЫХ КОММУНИКАЦИЙ ПО РЯЗАНСКОЙ ОБЛАСТИ</t>
  </si>
  <si>
    <t>001А1941</t>
  </si>
  <si>
    <t>УПРАВЛЕНИЕ ФЕДЕРАЛЬНОЙ СЛУЖБЫ ПО НАДЗОРУ В СФЕРЕ СВЯЗИ, ИНФОРМАЦИОННЫХ ТЕХНОЛОГИЙ И МАССОВЫХ КОММУНИКАЦИЙ ПО САРАТОВСКОЙ ОБЛАСТИ</t>
  </si>
  <si>
    <t>УПРАВЛЕНИЕ ФЕДЕРАЛЬНОЙ СЛУЖБЫ ПО НАДЗОРУ В СФЕРЕ СВЯЗИ, ИНФОРМАЦИОННЫХ ТЕХНОЛОГИЙ И МАССОВЫХ КОММУНИКАЦИЙ ПО СМОЛЕНСКОЙ ОБЛАСТИ</t>
  </si>
  <si>
    <t>УПРАВЛЕНИЕ ФЕДЕРАЛЬНОЙ СЛУЖБЫ ПО НАДЗОРУ В СФЕРЕ СВЯЗИ, ИНФОРМАЦИОННЫХ ТЕХНОЛОГИЙ И МАССОВЫХ КОММУНИКАЦИЙ ПО ТАМБОВСКОЙ ОБЛАСТИ</t>
  </si>
  <si>
    <t>УПРАВЛЕНИЕ ФЕДЕРАЛЬНОЙ СЛУЖБЫ ПО НАДЗОРУ В СФЕРЕ СВЯЗИ, ИНФОРМАЦИОННЫХ ТЕХНОЛОГИЙ И МАССОВЫХ КОММУНИКАЦИЙ ПО ТОМСКОЙ ОБЛАСТИ</t>
  </si>
  <si>
    <t>001А1946</t>
  </si>
  <si>
    <t>УПРАВЛЕНИЕ ФЕДЕРАЛЬНОЙ СЛУЖБЫ ПО НАДЗОРУ В СФЕРЕ СВЯЗИ, ИНФОРМАЦИОННЫХ ТЕХНОЛОГИЙ И МАССОВЫХ КОММУНИКАЦИЙ ПО УЛЬЯНОВСКОЙ ОБЛАСТИ</t>
  </si>
  <si>
    <t>УПРАВЛЕНИЕ ФЕДЕРАЛЬНОЙ СЛУЖБЫ ПО НАДЗОРУ В СФЕРЕ СВЯЗИ, ИНФОРМАЦИОННЫХ ТЕХНОЛОГИЙ И МАССОВЫХ КОММУНИКАЦИЙ ПО ЧЕЛЯБИНСКОЙ ОБЛАСТИ</t>
  </si>
  <si>
    <t>УПРАВЛЕНИЕ ФЕДЕРАЛЬНОЙ СЛУЖБЫ ПО НАДЗОРУ В СФЕРЕ СВЯЗИ, ИНФОРМАЦИОННЫХ ТЕХНОЛОГИЙ И МАССОВЫХ КОММУНИКАЦИЙ  ПО ЗАБАЙКАЛЬСКОМУ КРАЮ</t>
  </si>
  <si>
    <t>001А1949</t>
  </si>
  <si>
    <t>УПРАВЛЕНИЕ ФЕДЕРАЛЬНОЙ СЛУЖБЫ ПО НАДЗОРУ В СФЕРЕ СВЯЗИ, ИНФОРМАЦИОННЫХ ТЕХНОЛОГИЙ И МАССОВЫХ КОММУНИКАЦИЙ ПО ЯРОСЛАВСКОЙ ОБЛАСТИ</t>
  </si>
  <si>
    <t>УПРАВЛЕНИЕ ФЕДЕРАЛЬНОЙ СЛУЖБЫ ПО НАДЗОРУ В СФЕРЕ СВЯЗИ, ИНФОРМАЦИОННЫХ ТЕХНОЛОГИЙ И МАССОВЫХ КОММУНИКАЦИЙ ПО ЧЕЧЕНСКОЙ РЕСПУБЛИКЕ</t>
  </si>
  <si>
    <t>УПРАВЛЕНИЕ ФЕДЕРАЛЬНОЙ СЛУЖБЫ ПО НАДЗОРУ В СФЕРЕ СВЯЗИ, ИНФОРМАЦИОННЫХ ТЕХНОЛОГИЙ  И МАССОВЫХ КОММУНИКАЦИЙ ПО РЕСПУБЛИКЕ ДАГЕСТАН</t>
  </si>
  <si>
    <t>УПРАВЛЕНИЕ ФЕДЕРАЛЬНОЙ СЛУЖБЫ ПО НАДЗОРУ В СФЕРЕ  СВЯЗИ, ИНФОРМАЦИОННЫХ ТЕХНОЛОГИЙ И МАССОВЫХ КОММУНИКАЦИЙ ПО КАМЧАТСКОМУ КРАЮ</t>
  </si>
  <si>
    <t>001А1992</t>
  </si>
  <si>
    <t>УПРАВЛЕНИЕ ФЕДЕРАЛЬНОЙ СЛУЖБЫ ПО НАДЗОРУ В СФЕРЕ СВЯЗИ, ИНФОРМАЦИОННЫХ ТЕХНОЛОГИЙ И МАССОВЫХ КОММУНИКАЦИЙ ПО УРАЛЬСКОМУ ФЕДЕРАЛЬНОМУ ОКРУГУ</t>
  </si>
  <si>
    <t>УПРАВЛЕНИЕ ФЕДЕРАЛЬНОЙ СЛУЖБЫ ПО НАДЗОРУ В СФЕРЕ СВЯЗИ, ИНФОРМАЦИОННЫХ ТЕХНОЛОГИЙ И МАССОВЫХ КОММУНИКАЦИЙ ПО РЕСПУБЛИКЕ БАШКОРТОСТАН</t>
  </si>
  <si>
    <t>УПРАВЛЕНИЕ ФЕДЕРАЛЬНОЙ СЛУЖБЫ ПО НАДЗОРУ В СФЕРЕ СВЯЗИ, ИНФОРМАЦИОННЫХ ТЕХНОЛОГИЙ И МАССОВЫХ КОММУНИКАЦИЙ ПО ИРКУТСКОЙ ОБЛАСТИ</t>
  </si>
  <si>
    <t>УПРАВЛЕНИЕ ФЕДЕРАЛЬНОЙ СЛУЖБЫ ПО НАДЗОРУ В СФЕРЕ СВЯЗИ, ИНФОРМАЦИОННЫХ ТЕХНОЛОГИЙ И МАССОВЫХ КОММУНИКАЦИЙ ПО СЕВЕРО-ЗАПАДНОМУ ФЕДЕРАЛЬНОМУ ОКРУГУ</t>
  </si>
  <si>
    <t>УПРАВЛЕНИЕ ФЕДЕРАЛЬНОЙ СЛУЖБЫ ПО НАДЗОРУ В СФЕРЕ СВЯЗИ, ИНФОРМАЦИОННЫХ ТЕХНОЛОГИЙ И МАССОВЫХ КОММУНИКАЦИЙ ПО ЦЕНТРАЛЬНОМУ ФЕДЕРАЛЬНОМУ ОКРУГУ</t>
  </si>
  <si>
    <t>УПРАВЛЕНИЕ ФЕДЕРАЛЬНОЙ СЛУЖБЫ ПО НАДЗОРУ В СФЕРЕ СВЯЗИ, ИНФОРМАЦИОННЫХ ТЕХНОЛОГИЙ И МАССОВЫХ КОММУНИКАЦИЙ ПО РЕСПУБЛИКЕ ИНГУШЕТИЯ</t>
  </si>
  <si>
    <t>УПРАВЛЕНИЕ ФЕДЕРАЛЬНОЙ СЛУЖБЫ ПО НАДЗОРУ В СФЕРЕ СВЯЗИ, ИНФОРМАЦИОННЫХ ТЕХНОЛОГИЙ И МАССОВЫХ КОММУНИКАЦИЙ ПО РЕСПУБЛИКЕ КРЫМ И ГОРОДУ СЕВАСТОПОЛЬ</t>
  </si>
  <si>
    <t>* -Показатели Управления Роскомнадзора по Южному федеральному округу не оценивались</t>
  </si>
  <si>
    <t>(ежеквартальный проводится по состоянию на 1 апреля, 1 июля, 1 октября нарастающим итогом с начала года)</t>
  </si>
  <si>
    <t>1100</t>
  </si>
  <si>
    <t>2100</t>
  </si>
  <si>
    <t>3000</t>
  </si>
  <si>
    <t>3600</t>
  </si>
  <si>
    <t>3800</t>
  </si>
  <si>
    <t>4100</t>
  </si>
  <si>
    <t>4300</t>
  </si>
  <si>
    <t>5100</t>
  </si>
  <si>
    <t>5400</t>
  </si>
  <si>
    <t>5800</t>
  </si>
  <si>
    <t>5900</t>
  </si>
  <si>
    <t>6500</t>
  </si>
  <si>
    <t>9100</t>
  </si>
  <si>
    <t>"____"                     2024  г.</t>
  </si>
  <si>
    <t>Расходы по ПБС и переданным полномочиям</t>
  </si>
  <si>
    <t>По ПБС</t>
  </si>
  <si>
    <t>PIAO_200_001_report</t>
  </si>
  <si>
    <t>ГРБС : 096 - Федеральная служба по надзору в сфере связи, информационных технологий и массовых коммуникаций</t>
  </si>
  <si>
    <t>РБС : Все</t>
  </si>
  <si>
    <t>ПБС : Все</t>
  </si>
  <si>
    <t>ТОФК : Все</t>
  </si>
  <si>
    <t>РЗ : Все</t>
  </si>
  <si>
    <t>ПР : Все</t>
  </si>
  <si>
    <t>Программная/непрограммная статья : Все</t>
  </si>
  <si>
    <t>Направление расходов : Все</t>
  </si>
  <si>
    <t>КВР : Все</t>
  </si>
  <si>
    <t>НП(ФП) : Все</t>
  </si>
  <si>
    <t>Ед. изм. : тыс руб</t>
  </si>
  <si>
    <t>ГП : Вce ГП</t>
  </si>
  <si>
    <t>КБК : ___.____.__._.__._____.___</t>
  </si>
  <si>
    <t>Тип лицевого счета : Все</t>
  </si>
  <si>
    <t>Тип организации : Все</t>
  </si>
  <si>
    <t>По КБК : 0</t>
  </si>
  <si>
    <t>4</t>
  </si>
  <si>
    <t xml:space="preserve">Рейтинг:                                I - группа                            II- группа                                             III- группа                                                            IV- группа                   </t>
  </si>
  <si>
    <t>*</t>
  </si>
  <si>
    <t>Начальник Финансово-административного управления</t>
  </si>
  <si>
    <t>206.25</t>
  </si>
  <si>
    <t>206.26</t>
  </si>
  <si>
    <t>206.34</t>
  </si>
  <si>
    <t>208.34</t>
  </si>
  <si>
    <t>ДЕБИТОРСКАЯ</t>
  </si>
  <si>
    <t>ИТОГО ДТ</t>
  </si>
  <si>
    <t>208.21</t>
  </si>
  <si>
    <t>Баллы Дт</t>
  </si>
  <si>
    <t>302.21</t>
  </si>
  <si>
    <t>302.23</t>
  </si>
  <si>
    <t>302.25</t>
  </si>
  <si>
    <t>302.26</t>
  </si>
  <si>
    <t>302.27</t>
  </si>
  <si>
    <t>302.31</t>
  </si>
  <si>
    <t>302.34</t>
  </si>
  <si>
    <t>ИТОГО</t>
  </si>
  <si>
    <t>Баллы</t>
  </si>
  <si>
    <t>КРЕДИТОРСКАЯ</t>
  </si>
  <si>
    <t>АПРЕЛЬ</t>
  </si>
  <si>
    <t>МАЙ</t>
  </si>
  <si>
    <t>ИЮНЬ</t>
  </si>
  <si>
    <t>Значение</t>
  </si>
  <si>
    <t>Изменения</t>
  </si>
  <si>
    <t xml:space="preserve"> Отчет о результатах мониторинга качества финансового менеджмента территориальных органов Роскомнадзора за 1 квартал 2025 года</t>
  </si>
  <si>
    <t>"____"                     2025  г.</t>
  </si>
  <si>
    <t>ЛБО ТРУ на 01.04.2025</t>
  </si>
  <si>
    <t>ЛБО ТРУ на 01.04.2025 ИТОГО</t>
  </si>
  <si>
    <t xml:space="preserve"> Отчет о результатах мониторинга качества финансового менеджмента территориальных органов Роскомнадзора </t>
  </si>
  <si>
    <t>По состоянию на : 01.04.2025</t>
  </si>
  <si>
    <t>Год : 2025</t>
  </si>
  <si>
    <t>Всего</t>
  </si>
  <si>
    <t>9</t>
  </si>
  <si>
    <t>Кредиторская</t>
  </si>
  <si>
    <t>V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</si>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</sst>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#,##0.0%"/>
  </numFmts>
  <fonts count="6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Arial Cyr"/>
      <charset val="204"/>
    </font>
    <font>
      <sz val="8"/>
      <color rgb="FFFF0000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rgb="FF000000"/>
      <name val="Arial Narrow"/>
      <family val="2"/>
      <charset val="204"/>
    </font>
    <font>
      <sz val="11"/>
      <color rgb="FF000000"/>
      <name val="Arial Narrow"/>
      <family val="2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b/>
      <sz val="11"/>
      <color rgb="FF000000"/>
      <name val="Arial Narrow"/>
      <family val="2"/>
      <charset val="204"/>
    </font>
    <font>
      <sz val="11"/>
      <color theme="1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i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name val="Arial Narrow"/>
      <family val="2"/>
      <charset val="204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EFECE6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B"/>
      </left>
      <right style="thin">
        <color rgb="FF00000B"/>
      </right>
      <top style="thin">
        <color rgb="FF00000B"/>
      </top>
      <bottom style="thin">
        <color rgb="FF00000B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B"/>
      </left>
      <right/>
      <top style="thin">
        <color rgb="FF00000B"/>
      </top>
      <bottom style="thin">
        <color rgb="FF00000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7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5" applyNumberFormat="0" applyAlignment="0" applyProtection="0"/>
    <xf numFmtId="0" fontId="10" fillId="6" borderId="6" applyNumberFormat="0" applyAlignment="0" applyProtection="0"/>
    <xf numFmtId="0" fontId="11" fillId="6" borderId="5" applyNumberFormat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3" fillId="7" borderId="8" applyNumberFormat="0" applyAlignment="0" applyProtection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7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9" applyNumberFormat="0" applyFont="0" applyAlignment="0" applyProtection="0"/>
    <xf numFmtId="0" fontId="12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1" fillId="0" borderId="0"/>
    <xf numFmtId="0" fontId="52" fillId="0" borderId="0"/>
    <xf numFmtId="0" fontId="1" fillId="0" borderId="0"/>
  </cellStyleXfs>
  <cellXfs count="170">
    <xf numFmtId="0" fontId="0" fillId="0" borderId="0" xfId="0"/>
    <xf numFmtId="0" fontId="0" fillId="0" borderId="1" xfId="0" applyBorder="1" applyAlignment="1">
      <alignment wrapText="1"/>
    </xf>
    <xf numFmtId="2" fontId="0" fillId="0" borderId="0" xfId="0" applyNumberFormat="1"/>
    <xf numFmtId="2" fontId="0" fillId="0" borderId="1" xfId="0" applyNumberFormat="1" applyBorder="1" applyAlignment="1">
      <alignment wrapText="1"/>
    </xf>
    <xf numFmtId="1" fontId="20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horizontal="center" vertical="top" wrapText="1"/>
    </xf>
    <xf numFmtId="0" fontId="20" fillId="0" borderId="1" xfId="42" applyFont="1" applyFill="1" applyBorder="1" applyAlignment="1" applyProtection="1">
      <alignment horizontal="center" vertical="top" wrapText="1"/>
    </xf>
    <xf numFmtId="0" fontId="20" fillId="0" borderId="1" xfId="0" applyFont="1" applyFill="1" applyBorder="1" applyAlignment="1">
      <alignment horizontal="center" vertical="top"/>
    </xf>
    <xf numFmtId="1" fontId="20" fillId="0" borderId="1" xfId="0" applyNumberFormat="1" applyFont="1" applyFill="1" applyBorder="1" applyAlignment="1">
      <alignment horizontal="center" vertical="top"/>
    </xf>
    <xf numFmtId="0" fontId="22" fillId="0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left" vertical="center" wrapText="1"/>
    </xf>
    <xf numFmtId="2" fontId="18" fillId="0" borderId="1" xfId="43" applyNumberFormat="1" applyFont="1" applyFill="1" applyBorder="1" applyAlignment="1">
      <alignment horizontal="center"/>
    </xf>
    <xf numFmtId="0" fontId="18" fillId="0" borderId="1" xfId="43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2" fontId="18" fillId="0" borderId="1" xfId="0" applyNumberFormat="1" applyFont="1" applyFill="1" applyBorder="1" applyAlignment="1">
      <alignment horizontal="center"/>
    </xf>
    <xf numFmtId="165" fontId="18" fillId="0" borderId="1" xfId="0" applyNumberFormat="1" applyFont="1" applyFill="1" applyBorder="1" applyAlignment="1">
      <alignment horizontal="center"/>
    </xf>
    <xf numFmtId="0" fontId="18" fillId="0" borderId="1" xfId="0" applyFont="1" applyFill="1" applyBorder="1"/>
    <xf numFmtId="0" fontId="18" fillId="0" borderId="11" xfId="0" applyFont="1" applyFill="1" applyBorder="1"/>
    <xf numFmtId="1" fontId="18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23" fillId="0" borderId="14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vertical="center" wrapText="1"/>
    </xf>
    <xf numFmtId="0" fontId="23" fillId="0" borderId="14" xfId="0" applyFont="1" applyFill="1" applyBorder="1" applyAlignment="1">
      <alignment vertical="center" wrapText="1"/>
    </xf>
    <xf numFmtId="0" fontId="26" fillId="0" borderId="14" xfId="0" applyFont="1" applyFill="1" applyBorder="1" applyAlignment="1">
      <alignment horizontal="left" vertical="center" wrapText="1"/>
    </xf>
    <xf numFmtId="2" fontId="28" fillId="0" borderId="1" xfId="0" applyNumberFormat="1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left" vertical="center" wrapText="1"/>
    </xf>
    <xf numFmtId="166" fontId="19" fillId="0" borderId="1" xfId="0" applyNumberFormat="1" applyFont="1" applyFill="1" applyBorder="1" applyAlignment="1">
      <alignment horizontal="center"/>
    </xf>
    <xf numFmtId="0" fontId="26" fillId="0" borderId="1" xfId="0" applyFont="1" applyFill="1" applyBorder="1" applyAlignment="1">
      <alignment vertical="center" wrapText="1"/>
    </xf>
    <xf numFmtId="0" fontId="28" fillId="0" borderId="1" xfId="43" applyFont="1" applyFill="1" applyBorder="1" applyAlignment="1">
      <alignment horizontal="center"/>
    </xf>
    <xf numFmtId="166" fontId="29" fillId="0" borderId="1" xfId="0" applyNumberFormat="1" applyFont="1" applyFill="1" applyBorder="1" applyAlignment="1">
      <alignment horizontal="center"/>
    </xf>
    <xf numFmtId="165" fontId="28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vertical="top"/>
    </xf>
    <xf numFmtId="0" fontId="30" fillId="0" borderId="1" xfId="0" applyFont="1" applyFill="1" applyBorder="1" applyAlignment="1">
      <alignment horizontal="center"/>
    </xf>
    <xf numFmtId="0" fontId="19" fillId="0" borderId="12" xfId="0" applyFont="1" applyFill="1" applyBorder="1" applyAlignment="1"/>
    <xf numFmtId="1" fontId="19" fillId="0" borderId="11" xfId="0" applyNumberFormat="1" applyFont="1" applyFill="1" applyBorder="1" applyAlignment="1"/>
    <xf numFmtId="0" fontId="32" fillId="0" borderId="0" xfId="0" applyFont="1"/>
    <xf numFmtId="0" fontId="35" fillId="0" borderId="0" xfId="0" applyFont="1" applyFill="1"/>
    <xf numFmtId="0" fontId="35" fillId="0" borderId="0" xfId="0" applyFont="1" applyFill="1" applyAlignment="1">
      <alignment horizontal="center"/>
    </xf>
    <xf numFmtId="0" fontId="36" fillId="0" borderId="0" xfId="0" applyFont="1" applyFill="1"/>
    <xf numFmtId="0" fontId="37" fillId="0" borderId="0" xfId="0" applyFont="1" applyFill="1"/>
    <xf numFmtId="0" fontId="37" fillId="0" borderId="0" xfId="0" applyFont="1" applyFill="1" applyAlignment="1">
      <alignment horizontal="center"/>
    </xf>
    <xf numFmtId="0" fontId="31" fillId="0" borderId="0" xfId="0" applyFont="1" applyFill="1"/>
    <xf numFmtId="0" fontId="38" fillId="0" borderId="17" xfId="0" applyFont="1" applyBorder="1" applyAlignment="1">
      <alignment horizontal="left" vertical="center" wrapText="1"/>
    </xf>
    <xf numFmtId="0" fontId="39" fillId="0" borderId="17" xfId="0" applyFont="1" applyBorder="1" applyAlignment="1">
      <alignment horizontal="left" vertical="center" wrapText="1"/>
    </xf>
    <xf numFmtId="4" fontId="39" fillId="0" borderId="17" xfId="0" applyNumberFormat="1" applyFont="1" applyBorder="1" applyAlignment="1">
      <alignment horizontal="right" vertical="center" wrapText="1"/>
    </xf>
    <xf numFmtId="0" fontId="18" fillId="0" borderId="11" xfId="0" applyFont="1" applyFill="1" applyBorder="1" applyAlignment="1">
      <alignment horizontal="center"/>
    </xf>
    <xf numFmtId="0" fontId="41" fillId="0" borderId="0" xfId="0" applyFont="1" applyFill="1" applyBorder="1" applyAlignment="1">
      <alignment horizontal="left" vertical="center" wrapText="1"/>
    </xf>
    <xf numFmtId="0" fontId="32" fillId="0" borderId="22" xfId="0" applyFont="1" applyBorder="1"/>
    <xf numFmtId="0" fontId="0" fillId="0" borderId="0" xfId="0" applyFill="1"/>
    <xf numFmtId="0" fontId="18" fillId="0" borderId="15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18" fillId="0" borderId="19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/>
    </xf>
    <xf numFmtId="0" fontId="23" fillId="0" borderId="20" xfId="0" applyFont="1" applyFill="1" applyBorder="1" applyAlignment="1">
      <alignment horizontal="left" vertical="center" wrapText="1"/>
    </xf>
    <xf numFmtId="0" fontId="26" fillId="0" borderId="20" xfId="0" applyFont="1" applyFill="1" applyBorder="1" applyAlignment="1">
      <alignment vertical="center" wrapText="1"/>
    </xf>
    <xf numFmtId="0" fontId="43" fillId="34" borderId="17" xfId="0" applyFont="1" applyFill="1" applyBorder="1" applyAlignment="1">
      <alignment horizontal="center" vertical="center" wrapText="1"/>
    </xf>
    <xf numFmtId="4" fontId="42" fillId="0" borderId="17" xfId="0" applyNumberFormat="1" applyFont="1" applyBorder="1" applyAlignment="1">
      <alignment horizontal="right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0" fillId="0" borderId="0" xfId="0"/>
    <xf numFmtId="0" fontId="19" fillId="0" borderId="19" xfId="0" applyFont="1" applyFill="1" applyBorder="1" applyAlignment="1"/>
    <xf numFmtId="0" fontId="19" fillId="33" borderId="21" xfId="0" applyFont="1" applyFill="1" applyBorder="1" applyAlignment="1">
      <alignment horizontal="center" vertical="top"/>
    </xf>
    <xf numFmtId="0" fontId="44" fillId="33" borderId="15" xfId="0" applyFont="1" applyFill="1" applyBorder="1" applyAlignment="1">
      <alignment horizontal="center" vertical="center" wrapText="1"/>
    </xf>
    <xf numFmtId="0" fontId="44" fillId="33" borderId="21" xfId="0" applyFont="1" applyFill="1" applyBorder="1" applyAlignment="1">
      <alignment horizontal="center" vertical="center" wrapText="1"/>
    </xf>
    <xf numFmtId="0" fontId="44" fillId="33" borderId="23" xfId="0" applyFont="1" applyFill="1" applyBorder="1" applyAlignment="1">
      <alignment horizontal="center" vertical="center" wrapText="1"/>
    </xf>
    <xf numFmtId="0" fontId="44" fillId="33" borderId="24" xfId="0" applyFont="1" applyFill="1" applyBorder="1" applyAlignment="1">
      <alignment horizontal="center" vertical="center" wrapText="1"/>
    </xf>
    <xf numFmtId="4" fontId="45" fillId="0" borderId="25" xfId="0" quotePrefix="1" applyNumberFormat="1" applyFont="1" applyBorder="1" applyAlignment="1">
      <alignment horizontal="right" wrapText="1"/>
    </xf>
    <xf numFmtId="0" fontId="18" fillId="0" borderId="15" xfId="0" applyFont="1" applyFill="1" applyBorder="1" applyAlignment="1">
      <alignment horizontal="center" vertical="center" wrapText="1"/>
    </xf>
    <xf numFmtId="0" fontId="0" fillId="0" borderId="0" xfId="0"/>
    <xf numFmtId="4" fontId="45" fillId="33" borderId="25" xfId="0" quotePrefix="1" applyNumberFormat="1" applyFont="1" applyFill="1" applyBorder="1" applyAlignment="1">
      <alignment horizontal="right" wrapText="1"/>
    </xf>
    <xf numFmtId="0" fontId="31" fillId="0" borderId="1" xfId="0" applyFont="1" applyBorder="1" applyAlignment="1">
      <alignment wrapText="1"/>
    </xf>
    <xf numFmtId="0" fontId="19" fillId="33" borderId="1" xfId="0" applyFont="1" applyFill="1" applyBorder="1" applyAlignment="1">
      <alignment horizontal="center" vertical="top" wrapText="1"/>
    </xf>
    <xf numFmtId="0" fontId="20" fillId="35" borderId="1" xfId="0" applyFont="1" applyFill="1" applyBorder="1" applyAlignment="1">
      <alignment horizontal="center" vertical="top" wrapText="1"/>
    </xf>
    <xf numFmtId="0" fontId="20" fillId="33" borderId="20" xfId="0" applyFont="1" applyFill="1" applyBorder="1" applyAlignment="1">
      <alignment vertical="center" wrapText="1"/>
    </xf>
    <xf numFmtId="0" fontId="19" fillId="35" borderId="20" xfId="0" applyFont="1" applyFill="1" applyBorder="1" applyAlignment="1">
      <alignment horizontal="center" vertical="top" wrapText="1"/>
    </xf>
    <xf numFmtId="0" fontId="20" fillId="35" borderId="1" xfId="0" applyFont="1" applyFill="1" applyBorder="1" applyAlignment="1">
      <alignment horizontal="center" vertical="top"/>
    </xf>
    <xf numFmtId="0" fontId="20" fillId="35" borderId="20" xfId="0" applyFont="1" applyFill="1" applyBorder="1" applyAlignment="1">
      <alignment horizontal="center" vertical="top"/>
    </xf>
    <xf numFmtId="0" fontId="30" fillId="35" borderId="20" xfId="0" applyFont="1" applyFill="1" applyBorder="1" applyAlignment="1">
      <alignment horizontal="center"/>
    </xf>
    <xf numFmtId="0" fontId="30" fillId="35" borderId="1" xfId="0" applyFont="1" applyFill="1" applyBorder="1" applyAlignment="1">
      <alignment horizontal="center"/>
    </xf>
    <xf numFmtId="2" fontId="18" fillId="0" borderId="20" xfId="0" applyNumberFormat="1" applyFont="1" applyFill="1" applyBorder="1" applyAlignment="1">
      <alignment horizontal="center"/>
    </xf>
    <xf numFmtId="2" fontId="28" fillId="0" borderId="20" xfId="0" applyNumberFormat="1" applyFont="1" applyFill="1" applyBorder="1" applyAlignment="1">
      <alignment horizontal="center"/>
    </xf>
    <xf numFmtId="4" fontId="42" fillId="0" borderId="26" xfId="0" applyNumberFormat="1" applyFont="1" applyBorder="1" applyAlignment="1">
      <alignment horizontal="right" vertical="center" wrapText="1"/>
    </xf>
    <xf numFmtId="0" fontId="22" fillId="0" borderId="14" xfId="0" applyFont="1" applyFill="1" applyBorder="1" applyAlignment="1">
      <alignment horizontal="center"/>
    </xf>
    <xf numFmtId="0" fontId="19" fillId="0" borderId="14" xfId="0" applyFont="1" applyFill="1" applyBorder="1" applyAlignment="1">
      <alignment horizontal="center"/>
    </xf>
    <xf numFmtId="0" fontId="30" fillId="0" borderId="14" xfId="0" applyFont="1" applyFill="1" applyBorder="1" applyAlignment="1">
      <alignment horizontal="center"/>
    </xf>
    <xf numFmtId="2" fontId="41" fillId="0" borderId="20" xfId="0" applyNumberFormat="1" applyFont="1" applyFill="1" applyBorder="1" applyAlignment="1">
      <alignment horizontal="left" vertical="center" wrapText="1"/>
    </xf>
    <xf numFmtId="2" fontId="41" fillId="0" borderId="20" xfId="0" applyNumberFormat="1" applyFont="1" applyFill="1" applyBorder="1" applyAlignment="1">
      <alignment vertical="center" wrapText="1"/>
    </xf>
    <xf numFmtId="2" fontId="45" fillId="0" borderId="20" xfId="0" quotePrefix="1" applyNumberFormat="1" applyFont="1" applyBorder="1" applyAlignment="1">
      <alignment horizontal="right" vertical="center" wrapText="1"/>
    </xf>
    <xf numFmtId="2" fontId="32" fillId="0" borderId="20" xfId="0" applyNumberFormat="1" applyFont="1" applyBorder="1" applyAlignment="1">
      <alignment vertical="center" wrapText="1"/>
    </xf>
    <xf numFmtId="2" fontId="41" fillId="0" borderId="20" xfId="0" applyNumberFormat="1" applyFont="1" applyFill="1" applyBorder="1" applyAlignment="1">
      <alignment horizontal="center" vertical="center"/>
    </xf>
    <xf numFmtId="2" fontId="44" fillId="0" borderId="20" xfId="0" applyNumberFormat="1" applyFont="1" applyFill="1" applyBorder="1" applyAlignment="1">
      <alignment horizontal="center" vertical="center"/>
    </xf>
    <xf numFmtId="2" fontId="47" fillId="0" borderId="20" xfId="43" applyNumberFormat="1" applyFont="1" applyFill="1" applyBorder="1" applyAlignment="1">
      <alignment horizontal="center" vertical="center"/>
    </xf>
    <xf numFmtId="2" fontId="48" fillId="0" borderId="20" xfId="0" applyNumberFormat="1" applyFont="1" applyFill="1" applyBorder="1" applyAlignment="1">
      <alignment horizontal="center" vertical="center"/>
    </xf>
    <xf numFmtId="2" fontId="45" fillId="0" borderId="20" xfId="0" quotePrefix="1" applyNumberFormat="1" applyFont="1" applyFill="1" applyBorder="1" applyAlignment="1">
      <alignment horizontal="right" vertical="center" wrapText="1"/>
    </xf>
    <xf numFmtId="1" fontId="41" fillId="0" borderId="20" xfId="0" applyNumberFormat="1" applyFont="1" applyFill="1" applyBorder="1" applyAlignment="1">
      <alignment horizontal="center" vertical="center"/>
    </xf>
    <xf numFmtId="1" fontId="45" fillId="0" borderId="20" xfId="0" quotePrefix="1" applyNumberFormat="1" applyFont="1" applyBorder="1" applyAlignment="1">
      <alignment horizontal="right" vertical="center" wrapText="1"/>
    </xf>
    <xf numFmtId="0" fontId="0" fillId="0" borderId="0" xfId="0"/>
    <xf numFmtId="0" fontId="50" fillId="34" borderId="17" xfId="0" applyFont="1" applyFill="1" applyBorder="1" applyAlignment="1">
      <alignment horizontal="center" vertical="center" wrapText="1"/>
    </xf>
    <xf numFmtId="0" fontId="51" fillId="0" borderId="17" xfId="0" applyFont="1" applyBorder="1" applyAlignment="1">
      <alignment horizontal="left" vertical="center" wrapText="1"/>
    </xf>
    <xf numFmtId="4" fontId="51" fillId="0" borderId="17" xfId="0" applyNumberFormat="1" applyFont="1" applyBorder="1" applyAlignment="1">
      <alignment horizontal="right" vertical="center" wrapText="1"/>
    </xf>
    <xf numFmtId="167" fontId="51" fillId="0" borderId="17" xfId="0" applyNumberFormat="1" applyFont="1" applyBorder="1" applyAlignment="1">
      <alignment horizontal="right" vertical="center" wrapText="1"/>
    </xf>
    <xf numFmtId="4" fontId="49" fillId="0" borderId="17" xfId="0" applyNumberFormat="1" applyFont="1" applyBorder="1" applyAlignment="1">
      <alignment horizontal="right" vertical="center" wrapText="1"/>
    </xf>
    <xf numFmtId="167" fontId="49" fillId="0" borderId="17" xfId="0" applyNumberFormat="1" applyFont="1" applyBorder="1" applyAlignment="1">
      <alignment horizontal="right" vertical="center" wrapText="1"/>
    </xf>
    <xf numFmtId="2" fontId="18" fillId="33" borderId="20" xfId="0" applyNumberFormat="1" applyFont="1" applyFill="1" applyBorder="1" applyAlignment="1">
      <alignment horizontal="center"/>
    </xf>
    <xf numFmtId="2" fontId="18" fillId="0" borderId="20" xfId="0" applyNumberFormat="1" applyFont="1" applyBorder="1" applyAlignment="1">
      <alignment horizontal="center"/>
    </xf>
    <xf numFmtId="2" fontId="18" fillId="0" borderId="20" xfId="44" applyNumberFormat="1" applyFont="1" applyBorder="1" applyAlignment="1">
      <alignment horizontal="center"/>
    </xf>
    <xf numFmtId="2" fontId="18" fillId="36" borderId="20" xfId="0" applyNumberFormat="1" applyFont="1" applyFill="1" applyBorder="1" applyAlignment="1">
      <alignment horizontal="center"/>
    </xf>
    <xf numFmtId="2" fontId="40" fillId="0" borderId="27" xfId="45" applyNumberFormat="1" applyFont="1" applyBorder="1" applyAlignment="1">
      <alignment horizontal="center"/>
    </xf>
    <xf numFmtId="2" fontId="18" fillId="33" borderId="20" xfId="46" applyNumberFormat="1" applyFont="1" applyFill="1" applyBorder="1" applyAlignment="1">
      <alignment horizontal="center"/>
    </xf>
    <xf numFmtId="2" fontId="18" fillId="35" borderId="20" xfId="0" applyNumberFormat="1" applyFont="1" applyFill="1" applyBorder="1" applyAlignment="1">
      <alignment horizontal="center"/>
    </xf>
    <xf numFmtId="2" fontId="18" fillId="37" borderId="20" xfId="0" applyNumberFormat="1" applyFont="1" applyFill="1" applyBorder="1" applyAlignment="1">
      <alignment horizontal="center"/>
    </xf>
    <xf numFmtId="2" fontId="31" fillId="0" borderId="20" xfId="0" applyNumberFormat="1" applyFont="1" applyBorder="1" applyAlignment="1">
      <alignment horizontal="center" vertical="center"/>
    </xf>
    <xf numFmtId="2" fontId="18" fillId="38" borderId="20" xfId="0" applyNumberFormat="1" applyFont="1" applyFill="1" applyBorder="1" applyAlignment="1">
      <alignment horizontal="center"/>
    </xf>
    <xf numFmtId="2" fontId="18" fillId="39" borderId="20" xfId="0" applyNumberFormat="1" applyFont="1" applyFill="1" applyBorder="1" applyAlignment="1">
      <alignment horizontal="center"/>
    </xf>
    <xf numFmtId="2" fontId="53" fillId="0" borderId="20" xfId="0" applyNumberFormat="1" applyFont="1" applyFill="1" applyBorder="1" applyAlignment="1">
      <alignment horizontal="center"/>
    </xf>
    <xf numFmtId="2" fontId="18" fillId="36" borderId="20" xfId="0" applyNumberFormat="1" applyFont="1" applyFill="1" applyBorder="1" applyAlignment="1">
      <alignment horizontal="center" wrapText="1"/>
    </xf>
    <xf numFmtId="2" fontId="18" fillId="0" borderId="20" xfId="0" applyNumberFormat="1" applyFont="1" applyFill="1" applyBorder="1" applyAlignment="1">
      <alignment horizontal="center" vertical="center"/>
    </xf>
    <xf numFmtId="0" fontId="54" fillId="0" borderId="0" xfId="0" applyFont="1"/>
    <xf numFmtId="0" fontId="55" fillId="0" borderId="0" xfId="0" applyFont="1" applyFill="1"/>
    <xf numFmtId="0" fontId="55" fillId="0" borderId="0" xfId="0" applyFont="1" applyFill="1" applyAlignment="1">
      <alignment horizontal="center"/>
    </xf>
    <xf numFmtId="0" fontId="44" fillId="0" borderId="0" xfId="0" applyFont="1" applyFill="1"/>
    <xf numFmtId="0" fontId="57" fillId="0" borderId="0" xfId="0" applyFont="1" applyFill="1"/>
    <xf numFmtId="0" fontId="57" fillId="0" borderId="0" xfId="0" applyFont="1" applyFill="1" applyAlignment="1">
      <alignment horizontal="center"/>
    </xf>
    <xf numFmtId="0" fontId="18" fillId="0" borderId="0" xfId="0" applyFont="1" applyFill="1"/>
    <xf numFmtId="167" fontId="59" fillId="0" borderId="17" xfId="0" applyNumberFormat="1" applyFont="1" applyBorder="1" applyAlignment="1">
      <alignment horizontal="right" vertical="center" wrapText="1"/>
    </xf>
    <xf numFmtId="49" fontId="59" fillId="0" borderId="17" xfId="0" applyNumberFormat="1" applyFont="1" applyBorder="1" applyAlignment="1">
      <alignment horizontal="center" vertical="center" wrapText="1"/>
    </xf>
    <xf numFmtId="3" fontId="18" fillId="0" borderId="17" xfId="0" applyNumberFormat="1" applyFont="1" applyBorder="1" applyAlignment="1">
      <alignment horizontal="center" wrapText="1"/>
    </xf>
    <xf numFmtId="3" fontId="18" fillId="0" borderId="17" xfId="0" applyNumberFormat="1" applyFont="1" applyFill="1" applyBorder="1" applyAlignment="1">
      <alignment horizontal="center" wrapText="1"/>
    </xf>
    <xf numFmtId="0" fontId="54" fillId="0" borderId="0" xfId="0" applyFont="1" applyFill="1"/>
    <xf numFmtId="0" fontId="41" fillId="0" borderId="22" xfId="0" applyFont="1" applyBorder="1"/>
    <xf numFmtId="0" fontId="41" fillId="0" borderId="0" xfId="0" applyFont="1"/>
    <xf numFmtId="0" fontId="18" fillId="0" borderId="14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center"/>
    </xf>
    <xf numFmtId="1" fontId="19" fillId="0" borderId="11" xfId="0" applyNumberFormat="1" applyFont="1" applyFill="1" applyBorder="1" applyAlignment="1">
      <alignment horizontal="center"/>
    </xf>
    <xf numFmtId="164" fontId="20" fillId="0" borderId="14" xfId="0" applyNumberFormat="1" applyFont="1" applyFill="1" applyBorder="1" applyAlignment="1">
      <alignment horizontal="center" vertical="center" wrapText="1"/>
    </xf>
    <xf numFmtId="164" fontId="20" fillId="0" borderId="15" xfId="0" applyNumberFormat="1" applyFont="1" applyFill="1" applyBorder="1" applyAlignment="1">
      <alignment horizontal="center" vertical="center" wrapText="1"/>
    </xf>
    <xf numFmtId="164" fontId="20" fillId="0" borderId="16" xfId="0" applyNumberFormat="1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46" fillId="33" borderId="20" xfId="0" applyFont="1" applyFill="1" applyBorder="1" applyAlignment="1">
      <alignment horizontal="center"/>
    </xf>
    <xf numFmtId="0" fontId="20" fillId="35" borderId="13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44" fillId="33" borderId="13" xfId="0" applyFont="1" applyFill="1" applyBorder="1" applyAlignment="1">
      <alignment horizontal="center" vertical="center" wrapText="1"/>
    </xf>
    <xf numFmtId="0" fontId="44" fillId="33" borderId="12" xfId="0" applyFont="1" applyFill="1" applyBorder="1" applyAlignment="1">
      <alignment horizontal="center" vertical="center" wrapText="1"/>
    </xf>
    <xf numFmtId="0" fontId="44" fillId="33" borderId="11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0" fontId="56" fillId="0" borderId="0" xfId="0" applyFont="1" applyAlignment="1">
      <alignment horizontal="center" wrapText="1"/>
    </xf>
    <xf numFmtId="0" fontId="58" fillId="0" borderId="0" xfId="0" applyFont="1" applyAlignment="1">
      <alignment horizontal="center" vertical="top" wrapText="1"/>
    </xf>
    <xf numFmtId="0" fontId="43" fillId="34" borderId="17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wrapText="1"/>
    </xf>
    <xf numFmtId="0" fontId="34" fillId="0" borderId="0" xfId="0" applyFont="1" applyAlignment="1">
      <alignment horizontal="center" vertical="top" wrapText="1"/>
    </xf>
    <xf numFmtId="0" fontId="49" fillId="0" borderId="0" xfId="0" applyFont="1" applyAlignment="1">
      <alignment vertical="center" wrapText="1"/>
    </xf>
    <xf numFmtId="0" fontId="0" fillId="0" borderId="0" xfId="0"/>
    <xf numFmtId="0" fontId="50" fillId="34" borderId="17" xfId="0" applyFont="1" applyFill="1" applyBorder="1" applyAlignment="1">
      <alignment horizontal="center" vertical="center" wrapText="1"/>
    </xf>
  </cellXfs>
  <cellStyles count="47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42" builtinId="8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44"/>
    <cellStyle name="Обычный 2 3" xfId="43"/>
    <cellStyle name="Обычный 3" xfId="46"/>
    <cellStyle name="Обычный 4" xfId="45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&#1052;&#1050;&#1060;&#1052;%201%20&#1082;&#1074;.2024/&#1057;&#1042;&#1054;&#1044;%20&#1044;&#1090;%20&#1080;%20&#1050;&#1090;%20&#1085;&#1072;%2001.04.202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1 кв.2024"/>
      <sheetName val="ПБС (1)"/>
      <sheetName val="БО и касса"/>
      <sheetName val="% БО и касса"/>
      <sheetName val="Лист3"/>
      <sheetName val="Лист4"/>
      <sheetName val="8.8.9ДтКт"/>
      <sheetName val="Изменения в смету"/>
      <sheetName val="Лист1"/>
    </sheetNames>
    <sheetDataSet>
      <sheetData sheetId="0">
        <row r="14">
          <cell r="AA14">
            <v>9.1684423628645793E-3</v>
          </cell>
          <cell r="AB14">
            <v>0</v>
          </cell>
        </row>
        <row r="15">
          <cell r="AA15">
            <v>3.5622976754936378E-2</v>
          </cell>
          <cell r="AB15">
            <v>0</v>
          </cell>
        </row>
        <row r="16">
          <cell r="AA16">
            <v>9.2094930605072754E-3</v>
          </cell>
          <cell r="AB16">
            <v>0</v>
          </cell>
        </row>
        <row r="17">
          <cell r="AA17">
            <v>3.3839563790719528E-2</v>
          </cell>
          <cell r="AB17">
            <v>0.14704761492121873</v>
          </cell>
        </row>
        <row r="18">
          <cell r="AA18">
            <v>1.1594870780522293E-2</v>
          </cell>
          <cell r="AB18">
            <v>0.10259131427663191</v>
          </cell>
        </row>
        <row r="19">
          <cell r="AB19">
            <v>9.0815882311390504E-3</v>
          </cell>
        </row>
        <row r="20">
          <cell r="AA20">
            <v>0</v>
          </cell>
          <cell r="AB20">
            <v>0</v>
          </cell>
        </row>
        <row r="21">
          <cell r="AA21">
            <v>3.3356825039313198E-2</v>
          </cell>
          <cell r="AB21">
            <v>0.236754234547981</v>
          </cell>
        </row>
        <row r="22">
          <cell r="AA22">
            <v>1.1426613792483961E-2</v>
          </cell>
          <cell r="AB22">
            <v>3.14933429491403E-3</v>
          </cell>
        </row>
        <row r="23">
          <cell r="AA23">
            <v>1.024966033405948E-2</v>
          </cell>
          <cell r="AB23">
            <v>0</v>
          </cell>
        </row>
        <row r="25">
          <cell r="AA25">
            <v>3.4620465815897568E-2</v>
          </cell>
          <cell r="AB25">
            <v>1.8221088350221456E-2</v>
          </cell>
        </row>
        <row r="26">
          <cell r="AA26">
            <v>3.5749919610911111E-2</v>
          </cell>
          <cell r="AB26">
            <v>0</v>
          </cell>
        </row>
        <row r="27">
          <cell r="AA27">
            <v>4.2541544814090858E-3</v>
          </cell>
          <cell r="AB27">
            <v>1.5460453051242219E-4</v>
          </cell>
        </row>
        <row r="28">
          <cell r="AA28">
            <v>4.4846178790612784E-2</v>
          </cell>
          <cell r="AB28">
            <v>7.3849109940268725E-5</v>
          </cell>
        </row>
        <row r="29">
          <cell r="AA29">
            <v>9.9272940677013755E-3</v>
          </cell>
          <cell r="AB29">
            <v>1.1160363105123179E-2</v>
          </cell>
        </row>
        <row r="30">
          <cell r="AA30">
            <v>1.761461507718564E-2</v>
          </cell>
          <cell r="AB30">
            <v>0</v>
          </cell>
        </row>
        <row r="31">
          <cell r="AA31">
            <v>3.0238660516870171E-3</v>
          </cell>
          <cell r="AB31">
            <v>7.5374807659690209E-3</v>
          </cell>
        </row>
        <row r="32">
          <cell r="AA32">
            <v>7.5767454685963187E-2</v>
          </cell>
          <cell r="AB32">
            <v>0</v>
          </cell>
        </row>
        <row r="33">
          <cell r="AA33">
            <v>7.7556481910349443E-3</v>
          </cell>
        </row>
        <row r="34">
          <cell r="AA34">
            <v>1.7922951551856123E-2</v>
          </cell>
          <cell r="AB34">
            <v>4.807080289067585E-3</v>
          </cell>
        </row>
        <row r="35">
          <cell r="AA35">
            <v>1.7955821305172214E-2</v>
          </cell>
          <cell r="AB35">
            <v>0</v>
          </cell>
        </row>
        <row r="36">
          <cell r="AA36">
            <v>7.1755754701777639E-3</v>
          </cell>
          <cell r="AB36">
            <v>1.1838294574150865E-2</v>
          </cell>
        </row>
        <row r="37">
          <cell r="AA37">
            <v>1.298122775723129E-2</v>
          </cell>
          <cell r="AB37">
            <v>8.9998514237178539E-3</v>
          </cell>
        </row>
        <row r="38">
          <cell r="AA38">
            <v>1.0174854595493025E-2</v>
          </cell>
          <cell r="AB38">
            <v>0</v>
          </cell>
        </row>
        <row r="39">
          <cell r="AA39">
            <v>3.7266731520559262E-3</v>
          </cell>
          <cell r="AB39">
            <v>0</v>
          </cell>
        </row>
        <row r="40">
          <cell r="AA40">
            <v>1.5381351727951549E-2</v>
          </cell>
          <cell r="AB40">
            <v>0</v>
          </cell>
        </row>
        <row r="41">
          <cell r="AA41">
            <v>3.492424279817876E-3</v>
          </cell>
          <cell r="AB41">
            <v>0</v>
          </cell>
        </row>
        <row r="42">
          <cell r="AA42">
            <v>6.6132552919147295E-3</v>
          </cell>
          <cell r="AB42">
            <v>9.3449080861629907E-3</v>
          </cell>
        </row>
        <row r="43">
          <cell r="AA43">
            <v>6.3598205324105696E-4</v>
          </cell>
        </row>
        <row r="44">
          <cell r="AA44">
            <v>3.5378039184065244E-3</v>
          </cell>
          <cell r="AB44">
            <v>3.5484173301617442E-3</v>
          </cell>
        </row>
        <row r="45">
          <cell r="AA45">
            <v>2.7769074751511202E-2</v>
          </cell>
          <cell r="AB45">
            <v>1.401139029680199E-2</v>
          </cell>
        </row>
        <row r="46">
          <cell r="AA46">
            <v>5.9245094743400235E-3</v>
          </cell>
          <cell r="AB46">
            <v>2.5481999912629538E-3</v>
          </cell>
        </row>
        <row r="47">
          <cell r="AA47">
            <v>9.349113393269607E-3</v>
          </cell>
          <cell r="AB47">
            <v>3.127109910806297E-3</v>
          </cell>
        </row>
        <row r="48">
          <cell r="AA48">
            <v>4.1693126169812827E-2</v>
          </cell>
          <cell r="AB48">
            <v>0</v>
          </cell>
        </row>
        <row r="49">
          <cell r="AA49">
            <v>0</v>
          </cell>
          <cell r="AB49">
            <v>0</v>
          </cell>
        </row>
        <row r="50">
          <cell r="AA50">
            <v>2.9416132619409181E-2</v>
          </cell>
          <cell r="AB50">
            <v>0</v>
          </cell>
        </row>
        <row r="51">
          <cell r="AA51">
            <v>0</v>
          </cell>
          <cell r="AB51">
            <v>1.3591165393601015E-2</v>
          </cell>
        </row>
        <row r="52">
          <cell r="AA52">
            <v>0</v>
          </cell>
          <cell r="AB52">
            <v>0</v>
          </cell>
        </row>
        <row r="53">
          <cell r="AA53">
            <v>1.6779693857908669E-2</v>
          </cell>
          <cell r="AB53">
            <v>0</v>
          </cell>
        </row>
        <row r="54">
          <cell r="AA54">
            <v>2.7489494282592754E-2</v>
          </cell>
          <cell r="AB54">
            <v>6.4021782982946421E-3</v>
          </cell>
        </row>
        <row r="55">
          <cell r="AA55">
            <v>2.1747719584546268E-2</v>
          </cell>
          <cell r="AB55">
            <v>1.4404146892215964E-2</v>
          </cell>
        </row>
        <row r="56">
          <cell r="AA56">
            <v>3.7036840446650868E-3</v>
          </cell>
          <cell r="AB56">
            <v>2.2810157207064287E-2</v>
          </cell>
        </row>
        <row r="57">
          <cell r="AA57">
            <v>1.3803006437349949E-2</v>
          </cell>
          <cell r="AB57">
            <v>3.6369755957000392E-2</v>
          </cell>
        </row>
        <row r="58">
          <cell r="AA58">
            <v>7.6964415870630271E-2</v>
          </cell>
          <cell r="AB58">
            <v>0</v>
          </cell>
        </row>
        <row r="59">
          <cell r="AA59">
            <v>0</v>
          </cell>
          <cell r="AB59">
            <v>0</v>
          </cell>
        </row>
        <row r="60">
          <cell r="AA60">
            <v>2.2437811603111237E-2</v>
          </cell>
          <cell r="AB60">
            <v>0</v>
          </cell>
        </row>
        <row r="61">
          <cell r="AA61">
            <v>7.5449133080999504E-3</v>
          </cell>
          <cell r="AB61">
            <v>9.9281380033183872E-4</v>
          </cell>
        </row>
        <row r="62">
          <cell r="AA62">
            <v>2.731071464225103E-2</v>
          </cell>
          <cell r="AB62">
            <v>5.2009205778747554E-3</v>
          </cell>
        </row>
        <row r="63">
          <cell r="AA63">
            <v>1.4899851114646324E-2</v>
          </cell>
          <cell r="AB63">
            <v>4.1410296670267062E-4</v>
          </cell>
        </row>
        <row r="64">
          <cell r="AA64">
            <v>1.0286257203452078E-2</v>
          </cell>
          <cell r="AB64">
            <v>1.8755431568753353E-2</v>
          </cell>
        </row>
        <row r="65">
          <cell r="AA65">
            <v>2.4409274092526183E-2</v>
          </cell>
          <cell r="AB65">
            <v>1.9928275388150406E-2</v>
          </cell>
        </row>
        <row r="66">
          <cell r="AA66">
            <v>3.4573292564572089E-2</v>
          </cell>
          <cell r="AB66">
            <v>1.3623726273431343E-2</v>
          </cell>
        </row>
        <row r="67">
          <cell r="AA67">
            <v>7.3458522029694485E-3</v>
          </cell>
          <cell r="AB67">
            <v>1.0114957360917944E-2</v>
          </cell>
        </row>
        <row r="68">
          <cell r="AA68">
            <v>2.7952430481309916E-2</v>
          </cell>
          <cell r="AB68">
            <v>1.3768819169569442E-2</v>
          </cell>
        </row>
        <row r="69">
          <cell r="AA69">
            <v>1.6666666666666668E-3</v>
          </cell>
          <cell r="AB69">
            <v>0</v>
          </cell>
        </row>
        <row r="70">
          <cell r="AA70">
            <v>8.4585872112361155E-3</v>
          </cell>
          <cell r="AB70">
            <v>0</v>
          </cell>
        </row>
        <row r="71">
          <cell r="AB71">
            <v>0</v>
          </cell>
        </row>
        <row r="72">
          <cell r="AA72">
            <v>3.2450121227554043E-2</v>
          </cell>
          <cell r="AB72">
            <v>1.8440765137365883E-4</v>
          </cell>
        </row>
        <row r="73">
          <cell r="AB73">
            <v>6.2617104525318226E-2</v>
          </cell>
        </row>
        <row r="74">
          <cell r="AA74">
            <v>1.5089854155021102E-2</v>
          </cell>
          <cell r="AB74">
            <v>0</v>
          </cell>
        </row>
        <row r="75">
          <cell r="AA75">
            <v>0</v>
          </cell>
          <cell r="AB75">
            <v>0</v>
          </cell>
        </row>
        <row r="76">
          <cell r="AA76">
            <v>5.855800618166624E-2</v>
          </cell>
          <cell r="AB76">
            <v>0.44647530679687092</v>
          </cell>
        </row>
        <row r="77">
          <cell r="AA77">
            <v>0</v>
          </cell>
          <cell r="AB77">
            <v>1.0395669907756418E-2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409"/>
  <sheetViews>
    <sheetView workbookViewId="0">
      <selection activeCell="D409" sqref="D409"/>
    </sheetView>
  </sheetViews>
  <sheetFormatPr defaultColWidth="19.7109375" defaultRowHeight="15" x14ac:dyDescent="0.25"/>
  <cols>
    <col min="1" max="1" width="13" style="1" customWidth="1"/>
    <col min="2" max="2" width="49.5703125" style="1" customWidth="1"/>
    <col min="3" max="3" width="30.140625" style="1" customWidth="1"/>
    <col min="4" max="4" width="21.85546875" style="1" customWidth="1"/>
    <col min="5" max="5" width="0" style="1" hidden="1" customWidth="1"/>
    <col min="6" max="7" width="19.7109375" style="1"/>
    <col min="8" max="8" width="0" style="1" hidden="1" customWidth="1"/>
    <col min="9" max="11" width="19.7109375" style="1"/>
    <col min="12" max="27" width="0" style="1" hidden="1" customWidth="1"/>
    <col min="28" max="16384" width="19.7109375" style="1"/>
  </cols>
  <sheetData>
    <row r="1" spans="2:27" ht="105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</row>
    <row r="2" spans="2:27" ht="45" customHeight="1" x14ac:dyDescent="0.25">
      <c r="B2" s="1" t="s">
        <v>26</v>
      </c>
      <c r="C2" s="1" t="str">
        <f>"09604012340390019244"</f>
        <v>09604012340390019244</v>
      </c>
      <c r="D2" s="1">
        <v>7473747</v>
      </c>
      <c r="E2" s="1">
        <v>0</v>
      </c>
      <c r="F2" s="1">
        <v>7244939.8700000001</v>
      </c>
      <c r="G2" s="1">
        <v>7244939.8700000001</v>
      </c>
      <c r="H2" s="1">
        <v>0</v>
      </c>
      <c r="I2" s="1">
        <v>0.96938500000000005</v>
      </c>
      <c r="J2" s="1">
        <v>6934139.8700000001</v>
      </c>
      <c r="K2" s="1">
        <v>0.92779999999999996</v>
      </c>
      <c r="L2" s="1">
        <v>228807.13</v>
      </c>
      <c r="M2" s="1">
        <v>228807.13</v>
      </c>
      <c r="N2" s="1">
        <v>539607.13</v>
      </c>
      <c r="O2" s="1">
        <v>7724700</v>
      </c>
      <c r="P2" s="1">
        <v>756343.8</v>
      </c>
      <c r="Q2" s="1">
        <v>756343.8</v>
      </c>
      <c r="R2" s="1">
        <v>0</v>
      </c>
      <c r="S2" s="1">
        <v>9.7911999999999999E-2</v>
      </c>
      <c r="T2" s="1">
        <v>7724700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</row>
    <row r="3" spans="2:27" ht="45" customHeight="1" x14ac:dyDescent="0.25">
      <c r="B3" s="1" t="s">
        <v>26</v>
      </c>
      <c r="C3" s="1" t="str">
        <f>"09604012340390019246"</f>
        <v>09604012340390019246</v>
      </c>
      <c r="D3" s="1">
        <v>133788100</v>
      </c>
      <c r="E3" s="1">
        <v>0</v>
      </c>
      <c r="F3" s="1">
        <v>133730238.18000001</v>
      </c>
      <c r="G3" s="1">
        <v>133730238.18000001</v>
      </c>
      <c r="H3" s="1">
        <v>0</v>
      </c>
      <c r="I3" s="1">
        <v>0.99956800000000001</v>
      </c>
      <c r="J3" s="1">
        <v>133730238.18000001</v>
      </c>
      <c r="K3" s="1">
        <v>0.99956800000000001</v>
      </c>
      <c r="L3" s="1">
        <v>57861.82</v>
      </c>
      <c r="M3" s="1">
        <v>57861.82</v>
      </c>
      <c r="N3" s="1">
        <v>57861.82</v>
      </c>
      <c r="O3" s="1">
        <v>126877000</v>
      </c>
      <c r="P3" s="1">
        <v>109582099.8</v>
      </c>
      <c r="Q3" s="1">
        <v>109582099.8</v>
      </c>
      <c r="R3" s="1">
        <v>0</v>
      </c>
      <c r="S3" s="1">
        <v>0.86368800000000001</v>
      </c>
      <c r="T3" s="1">
        <v>126877000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</row>
    <row r="4" spans="2:27" ht="45" customHeight="1" x14ac:dyDescent="0.25">
      <c r="B4" s="1" t="s">
        <v>26</v>
      </c>
      <c r="C4" s="1" t="str">
        <f>"09604012340390020242"</f>
        <v>09604012340390020242</v>
      </c>
      <c r="D4" s="1">
        <v>380685281.48000002</v>
      </c>
      <c r="E4" s="1">
        <v>0</v>
      </c>
      <c r="F4" s="1">
        <v>379844332.31</v>
      </c>
      <c r="G4" s="1">
        <v>379844332.31</v>
      </c>
      <c r="H4" s="1">
        <v>0</v>
      </c>
      <c r="I4" s="1">
        <v>0.99779099999999998</v>
      </c>
      <c r="J4" s="1">
        <v>376965579.30000001</v>
      </c>
      <c r="K4" s="1">
        <v>0.99022900000000003</v>
      </c>
      <c r="L4" s="1">
        <v>840949.17</v>
      </c>
      <c r="M4" s="1">
        <v>840949.17</v>
      </c>
      <c r="N4" s="1">
        <v>3719702.18</v>
      </c>
      <c r="O4" s="1">
        <v>199618100</v>
      </c>
      <c r="P4" s="1">
        <v>28152196.57</v>
      </c>
      <c r="Q4" s="1">
        <v>28152196.57</v>
      </c>
      <c r="R4" s="1">
        <v>0</v>
      </c>
      <c r="S4" s="1">
        <v>0.14102999999999999</v>
      </c>
      <c r="T4" s="1">
        <v>199618100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</row>
    <row r="5" spans="2:27" ht="45" customHeight="1" x14ac:dyDescent="0.25">
      <c r="B5" s="1" t="s">
        <v>26</v>
      </c>
      <c r="C5" s="1" t="str">
        <f>"09604012340390020244"</f>
        <v>09604012340390020244</v>
      </c>
      <c r="D5" s="1">
        <v>157915453.50999999</v>
      </c>
      <c r="E5" s="1">
        <v>0</v>
      </c>
      <c r="F5" s="1">
        <v>157686307.06999999</v>
      </c>
      <c r="G5" s="1">
        <v>157686307.06999999</v>
      </c>
      <c r="H5" s="1">
        <v>0</v>
      </c>
      <c r="I5" s="1">
        <v>0.99854900000000002</v>
      </c>
      <c r="J5" s="1">
        <v>157383529.22999999</v>
      </c>
      <c r="K5" s="1">
        <v>0.99663199999999996</v>
      </c>
      <c r="L5" s="1">
        <v>229146.44</v>
      </c>
      <c r="M5" s="1">
        <v>229146.44</v>
      </c>
      <c r="N5" s="1">
        <v>531924.28</v>
      </c>
      <c r="O5" s="1">
        <v>178807700</v>
      </c>
      <c r="P5" s="1">
        <v>143525985.86000001</v>
      </c>
      <c r="Q5" s="1">
        <v>118076637.48999999</v>
      </c>
      <c r="R5" s="1">
        <v>25449348.370000001</v>
      </c>
      <c r="S5" s="1">
        <v>0.66035500000000003</v>
      </c>
      <c r="T5" s="1">
        <v>174440000</v>
      </c>
      <c r="U5" s="1">
        <v>22691915.670000002</v>
      </c>
      <c r="V5" s="1">
        <v>5032837.3499999996</v>
      </c>
      <c r="W5" s="1">
        <v>17659078.32</v>
      </c>
      <c r="X5" s="1">
        <v>2.8851000000000002E-2</v>
      </c>
      <c r="Y5" s="1">
        <v>0</v>
      </c>
      <c r="Z5" s="1">
        <v>0</v>
      </c>
      <c r="AA5" s="1">
        <v>0</v>
      </c>
    </row>
    <row r="6" spans="2:27" ht="45" customHeight="1" x14ac:dyDescent="0.25">
      <c r="B6" s="1" t="s">
        <v>26</v>
      </c>
      <c r="C6" s="1" t="str">
        <f>"09604012340390071244"</f>
        <v>09604012340390071244</v>
      </c>
      <c r="D6" s="1">
        <v>999265.49</v>
      </c>
      <c r="E6" s="1">
        <v>0</v>
      </c>
      <c r="F6" s="1">
        <v>934529.18</v>
      </c>
      <c r="G6" s="1">
        <v>934529.18</v>
      </c>
      <c r="H6" s="1">
        <v>0</v>
      </c>
      <c r="I6" s="1">
        <v>0.93521600000000005</v>
      </c>
      <c r="J6" s="1">
        <v>859570.04</v>
      </c>
      <c r="K6" s="1">
        <v>0.86020200000000002</v>
      </c>
      <c r="L6" s="1">
        <v>64736.31</v>
      </c>
      <c r="M6" s="1">
        <v>64736.31</v>
      </c>
      <c r="N6" s="1">
        <v>139695.45000000001</v>
      </c>
      <c r="O6" s="1">
        <v>829800</v>
      </c>
      <c r="P6" s="1">
        <v>0</v>
      </c>
      <c r="Q6" s="1">
        <v>0</v>
      </c>
      <c r="R6" s="1">
        <v>0</v>
      </c>
      <c r="S6" s="1">
        <v>0</v>
      </c>
      <c r="T6" s="1">
        <v>829800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</row>
    <row r="7" spans="2:27" ht="45" customHeight="1" x14ac:dyDescent="0.25">
      <c r="B7" s="1" t="s">
        <v>26</v>
      </c>
      <c r="C7" s="1" t="str">
        <f>"09604012340390071247"</f>
        <v>09604012340390071247</v>
      </c>
      <c r="D7" s="1">
        <v>10416300</v>
      </c>
      <c r="E7" s="1">
        <v>0</v>
      </c>
      <c r="F7" s="1">
        <v>10080861.41</v>
      </c>
      <c r="G7" s="1">
        <v>10080861.41</v>
      </c>
      <c r="H7" s="1">
        <v>0</v>
      </c>
      <c r="I7" s="1">
        <v>0.96779700000000002</v>
      </c>
      <c r="J7" s="1">
        <v>9601851.3300000001</v>
      </c>
      <c r="K7" s="1">
        <v>0.92181000000000002</v>
      </c>
      <c r="L7" s="1">
        <v>335438.59000000003</v>
      </c>
      <c r="M7" s="1">
        <v>335438.59000000003</v>
      </c>
      <c r="N7" s="1">
        <v>814448.67</v>
      </c>
      <c r="O7" s="1">
        <v>10339300</v>
      </c>
      <c r="P7" s="1">
        <v>577817.64</v>
      </c>
      <c r="Q7" s="1">
        <v>577817.64</v>
      </c>
      <c r="R7" s="1">
        <v>0</v>
      </c>
      <c r="S7" s="1">
        <v>5.5885999999999998E-2</v>
      </c>
      <c r="T7" s="1">
        <v>10339500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</row>
    <row r="8" spans="2:27" ht="45" customHeight="1" x14ac:dyDescent="0.25">
      <c r="B8" s="1" t="s">
        <v>26</v>
      </c>
      <c r="C8" s="1" t="s">
        <v>27</v>
      </c>
      <c r="D8" s="1">
        <v>33600000</v>
      </c>
      <c r="E8" s="1">
        <v>0</v>
      </c>
      <c r="F8" s="1">
        <v>33600000</v>
      </c>
      <c r="G8" s="1">
        <v>33600000</v>
      </c>
      <c r="H8" s="1">
        <v>0</v>
      </c>
      <c r="I8" s="1">
        <v>1</v>
      </c>
      <c r="J8" s="1">
        <v>33600000</v>
      </c>
      <c r="K8" s="1">
        <v>1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</row>
    <row r="9" spans="2:27" ht="45" customHeight="1" x14ac:dyDescent="0.25">
      <c r="B9" s="1" t="s">
        <v>26</v>
      </c>
      <c r="C9" s="1" t="str">
        <f>"09607052340390020244"</f>
        <v>09607052340390020244</v>
      </c>
      <c r="D9" s="1">
        <v>289400</v>
      </c>
      <c r="E9" s="1">
        <v>0</v>
      </c>
      <c r="F9" s="1">
        <v>289400</v>
      </c>
      <c r="G9" s="1">
        <v>289400</v>
      </c>
      <c r="H9" s="1">
        <v>0</v>
      </c>
      <c r="I9" s="1">
        <v>1</v>
      </c>
      <c r="J9" s="1">
        <v>289400</v>
      </c>
      <c r="K9" s="1">
        <v>1</v>
      </c>
      <c r="L9" s="1">
        <v>0</v>
      </c>
      <c r="M9" s="1">
        <v>0</v>
      </c>
      <c r="N9" s="1">
        <v>0</v>
      </c>
      <c r="O9" s="1">
        <v>464600</v>
      </c>
      <c r="P9" s="1">
        <v>0</v>
      </c>
      <c r="Q9" s="1">
        <v>0</v>
      </c>
      <c r="R9" s="1">
        <v>0</v>
      </c>
      <c r="S9" s="1">
        <v>0</v>
      </c>
      <c r="T9" s="1">
        <v>464600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</row>
    <row r="10" spans="2:27" ht="90" customHeight="1" x14ac:dyDescent="0.25">
      <c r="B10" s="1" t="s">
        <v>28</v>
      </c>
      <c r="C10" s="1" t="str">
        <f>"09604012340390019244"</f>
        <v>09604012340390019244</v>
      </c>
      <c r="D10" s="1">
        <v>1472900</v>
      </c>
      <c r="E10" s="1">
        <v>0</v>
      </c>
      <c r="F10" s="1">
        <v>1472826.48</v>
      </c>
      <c r="G10" s="1">
        <v>1472826.48</v>
      </c>
      <c r="H10" s="1">
        <v>0</v>
      </c>
      <c r="I10" s="1">
        <v>0.99995000000000001</v>
      </c>
      <c r="J10" s="1">
        <v>1472826.48</v>
      </c>
      <c r="K10" s="1">
        <v>0.99995000000000001</v>
      </c>
      <c r="L10" s="1">
        <v>73.52</v>
      </c>
      <c r="M10" s="1">
        <v>73.52</v>
      </c>
      <c r="N10" s="1">
        <v>73.52</v>
      </c>
      <c r="O10" s="1">
        <v>1772900</v>
      </c>
      <c r="P10" s="1">
        <v>1248205</v>
      </c>
      <c r="Q10" s="1">
        <v>1248205</v>
      </c>
      <c r="R10" s="1">
        <v>0</v>
      </c>
      <c r="S10" s="1">
        <v>0.70404699999999998</v>
      </c>
      <c r="T10" s="1">
        <v>1772900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</row>
    <row r="11" spans="2:27" ht="90" customHeight="1" x14ac:dyDescent="0.25">
      <c r="B11" s="1" t="s">
        <v>28</v>
      </c>
      <c r="C11" s="1" t="str">
        <f>"09604012340390020242"</f>
        <v>09604012340390020242</v>
      </c>
      <c r="D11" s="1">
        <v>1406700</v>
      </c>
      <c r="E11" s="1">
        <v>0</v>
      </c>
      <c r="F11" s="1">
        <v>1404365.82</v>
      </c>
      <c r="G11" s="1">
        <v>1404365.82</v>
      </c>
      <c r="H11" s="1">
        <v>0</v>
      </c>
      <c r="I11" s="1">
        <v>0.99834100000000003</v>
      </c>
      <c r="J11" s="1">
        <v>1403029.98</v>
      </c>
      <c r="K11" s="1">
        <v>0.99739100000000003</v>
      </c>
      <c r="L11" s="1">
        <v>2334.1799999999998</v>
      </c>
      <c r="M11" s="1">
        <v>2334.1799999999998</v>
      </c>
      <c r="N11" s="1">
        <v>3670.02</v>
      </c>
      <c r="O11" s="1">
        <v>1407300</v>
      </c>
      <c r="P11" s="1">
        <v>166381.56</v>
      </c>
      <c r="Q11" s="1">
        <v>166381.56</v>
      </c>
      <c r="R11" s="1">
        <v>0</v>
      </c>
      <c r="S11" s="1">
        <v>0.118227</v>
      </c>
      <c r="T11" s="1">
        <v>1407300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</row>
    <row r="12" spans="2:27" ht="90" customHeight="1" x14ac:dyDescent="0.25">
      <c r="B12" s="1" t="s">
        <v>28</v>
      </c>
      <c r="C12" s="1" t="str">
        <f>"09604012340390020244"</f>
        <v>09604012340390020244</v>
      </c>
      <c r="D12" s="1">
        <v>3535600</v>
      </c>
      <c r="E12" s="1">
        <v>0</v>
      </c>
      <c r="F12" s="1">
        <v>3535595.2</v>
      </c>
      <c r="G12" s="1">
        <v>3535595.2</v>
      </c>
      <c r="H12" s="1">
        <v>0</v>
      </c>
      <c r="I12" s="1">
        <v>0.99999899999999997</v>
      </c>
      <c r="J12" s="1">
        <v>3527424.85</v>
      </c>
      <c r="K12" s="1">
        <v>0.99768800000000002</v>
      </c>
      <c r="L12" s="1">
        <v>4.8</v>
      </c>
      <c r="M12" s="1">
        <v>4.8</v>
      </c>
      <c r="N12" s="1">
        <v>8175.15</v>
      </c>
      <c r="O12" s="1">
        <v>3650000</v>
      </c>
      <c r="P12" s="1">
        <v>1632319.11</v>
      </c>
      <c r="Q12" s="1">
        <v>1632319.11</v>
      </c>
      <c r="R12" s="1">
        <v>0</v>
      </c>
      <c r="S12" s="1">
        <v>0.44721100000000003</v>
      </c>
      <c r="T12" s="1">
        <v>3645000</v>
      </c>
      <c r="U12" s="1">
        <v>20472</v>
      </c>
      <c r="V12" s="1">
        <v>20472</v>
      </c>
      <c r="W12" s="1">
        <v>0</v>
      </c>
      <c r="X12" s="1">
        <v>5.6160000000000003E-3</v>
      </c>
      <c r="Y12" s="1">
        <v>0</v>
      </c>
      <c r="Z12" s="1">
        <v>0</v>
      </c>
      <c r="AA12" s="1">
        <v>0</v>
      </c>
    </row>
    <row r="13" spans="2:27" ht="90" customHeight="1" x14ac:dyDescent="0.25">
      <c r="B13" s="1" t="s">
        <v>28</v>
      </c>
      <c r="C13" s="1" t="str">
        <f>"09604012340390071244"</f>
        <v>09604012340390071244</v>
      </c>
      <c r="D13" s="1">
        <v>261100</v>
      </c>
      <c r="E13" s="1">
        <v>0</v>
      </c>
      <c r="F13" s="1">
        <v>260970.07</v>
      </c>
      <c r="G13" s="1">
        <v>260970.07</v>
      </c>
      <c r="H13" s="1">
        <v>0</v>
      </c>
      <c r="I13" s="1">
        <v>0.999502</v>
      </c>
      <c r="J13" s="1">
        <v>255555.92</v>
      </c>
      <c r="K13" s="1">
        <v>0.97876600000000002</v>
      </c>
      <c r="L13" s="1">
        <v>129.93</v>
      </c>
      <c r="M13" s="1">
        <v>129.93</v>
      </c>
      <c r="N13" s="1">
        <v>5544.08</v>
      </c>
      <c r="O13" s="1">
        <v>269600</v>
      </c>
      <c r="P13" s="1">
        <v>144299.94</v>
      </c>
      <c r="Q13" s="1">
        <v>144299.94</v>
      </c>
      <c r="R13" s="1">
        <v>0</v>
      </c>
      <c r="S13" s="1">
        <v>0.53523699999999996</v>
      </c>
      <c r="T13" s="1">
        <v>274600</v>
      </c>
      <c r="U13" s="1">
        <v>20602.77</v>
      </c>
      <c r="V13" s="1">
        <v>20602.77</v>
      </c>
      <c r="W13" s="1">
        <v>0</v>
      </c>
      <c r="X13" s="1">
        <v>7.5027999999999997E-2</v>
      </c>
      <c r="Y13" s="1">
        <v>0</v>
      </c>
      <c r="Z13" s="1">
        <v>0</v>
      </c>
      <c r="AA13" s="1">
        <v>0</v>
      </c>
    </row>
    <row r="14" spans="2:27" ht="90" customHeight="1" x14ac:dyDescent="0.25">
      <c r="B14" s="1" t="s">
        <v>28</v>
      </c>
      <c r="C14" s="1" t="str">
        <f>"09604012340390071247"</f>
        <v>09604012340390071247</v>
      </c>
      <c r="D14" s="1">
        <v>1430600</v>
      </c>
      <c r="E14" s="1">
        <v>0</v>
      </c>
      <c r="F14" s="1">
        <v>1430463.74</v>
      </c>
      <c r="G14" s="1">
        <v>1430463.74</v>
      </c>
      <c r="H14" s="1">
        <v>0</v>
      </c>
      <c r="I14" s="1">
        <v>0.99990500000000004</v>
      </c>
      <c r="J14" s="1">
        <v>1391905.04</v>
      </c>
      <c r="K14" s="1">
        <v>0.97295200000000004</v>
      </c>
      <c r="L14" s="1">
        <v>136.26</v>
      </c>
      <c r="M14" s="1">
        <v>136.26</v>
      </c>
      <c r="N14" s="1">
        <v>38694.959999999999</v>
      </c>
      <c r="O14" s="1">
        <v>1702200</v>
      </c>
      <c r="P14" s="1">
        <v>1660456.2</v>
      </c>
      <c r="Q14" s="1">
        <v>1660456.2</v>
      </c>
      <c r="R14" s="1">
        <v>0</v>
      </c>
      <c r="S14" s="1">
        <v>0.97547700000000004</v>
      </c>
      <c r="T14" s="1">
        <v>1702200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</row>
    <row r="15" spans="2:27" ht="90" customHeight="1" x14ac:dyDescent="0.25">
      <c r="B15" s="1" t="s">
        <v>28</v>
      </c>
      <c r="C15" s="1" t="str">
        <f>"09607052340390020244"</f>
        <v>09607052340390020244</v>
      </c>
      <c r="D15" s="1">
        <v>25000</v>
      </c>
      <c r="E15" s="1">
        <v>0</v>
      </c>
      <c r="F15" s="1">
        <v>25000</v>
      </c>
      <c r="G15" s="1">
        <v>25000</v>
      </c>
      <c r="H15" s="1">
        <v>0</v>
      </c>
      <c r="I15" s="1">
        <v>1</v>
      </c>
      <c r="J15" s="1">
        <v>25000</v>
      </c>
      <c r="K15" s="1">
        <v>1</v>
      </c>
      <c r="L15" s="1">
        <v>0</v>
      </c>
      <c r="M15" s="1">
        <v>0</v>
      </c>
      <c r="N15" s="1">
        <v>0</v>
      </c>
      <c r="O15" s="1">
        <v>25000</v>
      </c>
      <c r="P15" s="1">
        <v>0</v>
      </c>
      <c r="Q15" s="1">
        <v>0</v>
      </c>
      <c r="R15" s="1">
        <v>0</v>
      </c>
      <c r="S15" s="1">
        <v>0</v>
      </c>
      <c r="T15" s="1">
        <v>25000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</row>
    <row r="16" spans="2:27" ht="90" customHeight="1" x14ac:dyDescent="0.25">
      <c r="B16" s="1" t="s">
        <v>28</v>
      </c>
      <c r="C16" s="1" t="str">
        <f>"09607052340392040244"</f>
        <v>09607052340392040244</v>
      </c>
      <c r="D16" s="1">
        <v>8444</v>
      </c>
      <c r="E16" s="1">
        <v>0</v>
      </c>
      <c r="F16" s="1">
        <v>8444</v>
      </c>
      <c r="G16" s="1">
        <v>8444</v>
      </c>
      <c r="H16" s="1">
        <v>0</v>
      </c>
      <c r="I16" s="1">
        <v>1</v>
      </c>
      <c r="J16" s="1">
        <v>8444</v>
      </c>
      <c r="K16" s="1">
        <v>1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</row>
    <row r="17" spans="2:27" ht="60" customHeight="1" x14ac:dyDescent="0.25">
      <c r="B17" s="1" t="s">
        <v>29</v>
      </c>
      <c r="C17" s="1" t="str">
        <f>"09604012340390019244"</f>
        <v>09604012340390019244</v>
      </c>
      <c r="D17" s="1">
        <v>353200</v>
      </c>
      <c r="E17" s="1">
        <v>0</v>
      </c>
      <c r="F17" s="1">
        <v>353184.81</v>
      </c>
      <c r="G17" s="1">
        <v>353184.81</v>
      </c>
      <c r="H17" s="1">
        <v>0</v>
      </c>
      <c r="I17" s="1">
        <v>0.99995699999999998</v>
      </c>
      <c r="J17" s="1">
        <v>353184.81</v>
      </c>
      <c r="K17" s="1">
        <v>0.99995699999999998</v>
      </c>
      <c r="L17" s="1">
        <v>15.19</v>
      </c>
      <c r="M17" s="1">
        <v>15.19</v>
      </c>
      <c r="N17" s="1">
        <v>15.19</v>
      </c>
      <c r="O17" s="1">
        <v>436000</v>
      </c>
      <c r="P17" s="1">
        <v>294170</v>
      </c>
      <c r="Q17" s="1">
        <v>294170</v>
      </c>
      <c r="R17" s="1">
        <v>0</v>
      </c>
      <c r="S17" s="1">
        <v>0.67470200000000002</v>
      </c>
      <c r="T17" s="1">
        <v>436000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</row>
    <row r="18" spans="2:27" ht="60" customHeight="1" x14ac:dyDescent="0.25">
      <c r="B18" s="1" t="s">
        <v>29</v>
      </c>
      <c r="C18" s="1" t="str">
        <f>"09604012340390020242"</f>
        <v>09604012340390020242</v>
      </c>
      <c r="D18" s="1">
        <v>1148700</v>
      </c>
      <c r="E18" s="1">
        <v>0</v>
      </c>
      <c r="F18" s="1">
        <v>1148460</v>
      </c>
      <c r="G18" s="1">
        <v>1148460</v>
      </c>
      <c r="H18" s="1">
        <v>0</v>
      </c>
      <c r="I18" s="1">
        <v>0.99979099999999999</v>
      </c>
      <c r="J18" s="1">
        <v>1148460</v>
      </c>
      <c r="K18" s="1">
        <v>0.99979099999999999</v>
      </c>
      <c r="L18" s="1">
        <v>240</v>
      </c>
      <c r="M18" s="1">
        <v>240</v>
      </c>
      <c r="N18" s="1">
        <v>240</v>
      </c>
      <c r="O18" s="1">
        <v>970500</v>
      </c>
      <c r="P18" s="1">
        <v>0</v>
      </c>
      <c r="Q18" s="1">
        <v>0</v>
      </c>
      <c r="R18" s="1">
        <v>0</v>
      </c>
      <c r="S18" s="1">
        <v>0</v>
      </c>
      <c r="T18" s="1">
        <v>970500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</row>
    <row r="19" spans="2:27" ht="60" customHeight="1" x14ac:dyDescent="0.25">
      <c r="B19" s="1" t="s">
        <v>29</v>
      </c>
      <c r="C19" s="1" t="str">
        <f>"09604012340390020244"</f>
        <v>09604012340390020244</v>
      </c>
      <c r="D19" s="1">
        <v>7242100</v>
      </c>
      <c r="E19" s="1">
        <v>0</v>
      </c>
      <c r="F19" s="1">
        <v>7242100</v>
      </c>
      <c r="G19" s="1">
        <v>7242100</v>
      </c>
      <c r="H19" s="1">
        <v>0</v>
      </c>
      <c r="I19" s="1">
        <v>1</v>
      </c>
      <c r="J19" s="1">
        <v>7242100</v>
      </c>
      <c r="K19" s="1">
        <v>1</v>
      </c>
      <c r="L19" s="1">
        <v>0</v>
      </c>
      <c r="M19" s="1">
        <v>0</v>
      </c>
      <c r="N19" s="1">
        <v>0</v>
      </c>
      <c r="O19" s="1">
        <v>7842100</v>
      </c>
      <c r="P19" s="1">
        <v>3893620.13</v>
      </c>
      <c r="Q19" s="1">
        <v>3445247.45</v>
      </c>
      <c r="R19" s="1">
        <v>448372.68</v>
      </c>
      <c r="S19" s="1">
        <v>0.43932700000000002</v>
      </c>
      <c r="T19" s="1">
        <v>7842100</v>
      </c>
      <c r="U19" s="1">
        <v>2591689.6</v>
      </c>
      <c r="V19" s="1">
        <v>2591689.6</v>
      </c>
      <c r="W19" s="1">
        <v>0</v>
      </c>
      <c r="X19" s="1">
        <v>0.330484</v>
      </c>
      <c r="Y19" s="1">
        <v>0</v>
      </c>
      <c r="Z19" s="1">
        <v>0</v>
      </c>
      <c r="AA19" s="1">
        <v>0</v>
      </c>
    </row>
    <row r="20" spans="2:27" ht="60" customHeight="1" x14ac:dyDescent="0.25">
      <c r="B20" s="1" t="s">
        <v>29</v>
      </c>
      <c r="C20" s="1" t="str">
        <f>"09604012340390071244"</f>
        <v>09604012340390071244</v>
      </c>
      <c r="D20" s="1">
        <v>75400</v>
      </c>
      <c r="E20" s="1">
        <v>0</v>
      </c>
      <c r="F20" s="1">
        <v>75321.320000000007</v>
      </c>
      <c r="G20" s="1">
        <v>75321.320000000007</v>
      </c>
      <c r="H20" s="1">
        <v>0</v>
      </c>
      <c r="I20" s="1">
        <v>0.99895599999999996</v>
      </c>
      <c r="J20" s="1">
        <v>75321.320000000007</v>
      </c>
      <c r="K20" s="1">
        <v>0.99895599999999996</v>
      </c>
      <c r="L20" s="1">
        <v>78.680000000000007</v>
      </c>
      <c r="M20" s="1">
        <v>78.680000000000007</v>
      </c>
      <c r="N20" s="1">
        <v>78.680000000000007</v>
      </c>
      <c r="O20" s="1">
        <v>89800</v>
      </c>
      <c r="P20" s="1">
        <v>8000</v>
      </c>
      <c r="Q20" s="1">
        <v>8000</v>
      </c>
      <c r="R20" s="1">
        <v>0</v>
      </c>
      <c r="S20" s="1">
        <v>8.9087E-2</v>
      </c>
      <c r="T20" s="1">
        <v>89800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</row>
    <row r="21" spans="2:27" ht="60" customHeight="1" x14ac:dyDescent="0.25">
      <c r="B21" s="1" t="s">
        <v>29</v>
      </c>
      <c r="C21" s="1" t="str">
        <f>"09604012340390071247"</f>
        <v>09604012340390071247</v>
      </c>
      <c r="D21" s="1">
        <v>494000</v>
      </c>
      <c r="E21" s="1">
        <v>0</v>
      </c>
      <c r="F21" s="1">
        <v>493917.49</v>
      </c>
      <c r="G21" s="1">
        <v>493917.49</v>
      </c>
      <c r="H21" s="1">
        <v>0</v>
      </c>
      <c r="I21" s="1">
        <v>0.99983299999999997</v>
      </c>
      <c r="J21" s="1">
        <v>448117.44</v>
      </c>
      <c r="K21" s="1">
        <v>0.90712000000000004</v>
      </c>
      <c r="L21" s="1">
        <v>82.51</v>
      </c>
      <c r="M21" s="1">
        <v>82.51</v>
      </c>
      <c r="N21" s="1">
        <v>45882.559999999998</v>
      </c>
      <c r="O21" s="1">
        <v>500100</v>
      </c>
      <c r="P21" s="1">
        <v>498935.41</v>
      </c>
      <c r="Q21" s="1">
        <v>498935.41</v>
      </c>
      <c r="R21" s="1">
        <v>0</v>
      </c>
      <c r="S21" s="1">
        <v>0.99767099999999997</v>
      </c>
      <c r="T21" s="1">
        <v>500100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</row>
    <row r="22" spans="2:27" ht="60" customHeight="1" x14ac:dyDescent="0.25">
      <c r="B22" s="1" t="s">
        <v>29</v>
      </c>
      <c r="C22" s="1" t="str">
        <f>"09607052340390020244"</f>
        <v>09607052340390020244</v>
      </c>
      <c r="D22" s="1">
        <v>53300</v>
      </c>
      <c r="E22" s="1">
        <v>0</v>
      </c>
      <c r="F22" s="1">
        <v>52800</v>
      </c>
      <c r="G22" s="1">
        <v>52800</v>
      </c>
      <c r="H22" s="1">
        <v>0</v>
      </c>
      <c r="I22" s="1">
        <v>0.99061900000000003</v>
      </c>
      <c r="J22" s="1">
        <v>52800</v>
      </c>
      <c r="K22" s="1">
        <v>0.99061900000000003</v>
      </c>
      <c r="L22" s="1">
        <v>500</v>
      </c>
      <c r="M22" s="1">
        <v>500</v>
      </c>
      <c r="N22" s="1">
        <v>500</v>
      </c>
      <c r="O22" s="1">
        <v>53600</v>
      </c>
      <c r="P22" s="1">
        <v>0</v>
      </c>
      <c r="Q22" s="1">
        <v>0</v>
      </c>
      <c r="R22" s="1">
        <v>0</v>
      </c>
      <c r="S22" s="1">
        <v>0</v>
      </c>
      <c r="T22" s="1">
        <v>53600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</row>
    <row r="23" spans="2:27" ht="60" customHeight="1" x14ac:dyDescent="0.25">
      <c r="B23" s="1" t="s">
        <v>30</v>
      </c>
      <c r="C23" s="1" t="str">
        <f>"09604012340390019244"</f>
        <v>09604012340390019244</v>
      </c>
      <c r="D23" s="1">
        <v>2444200</v>
      </c>
      <c r="E23" s="1">
        <v>0</v>
      </c>
      <c r="F23" s="1">
        <v>2443532.2799999998</v>
      </c>
      <c r="G23" s="1">
        <v>2443532.2799999998</v>
      </c>
      <c r="H23" s="1">
        <v>0</v>
      </c>
      <c r="I23" s="1">
        <v>0.99972700000000003</v>
      </c>
      <c r="J23" s="1">
        <v>2400563.08</v>
      </c>
      <c r="K23" s="1">
        <v>0.98214699999999999</v>
      </c>
      <c r="L23" s="1">
        <v>667.72</v>
      </c>
      <c r="M23" s="1">
        <v>667.72</v>
      </c>
      <c r="N23" s="1">
        <v>43636.92</v>
      </c>
      <c r="O23" s="1">
        <v>2607900</v>
      </c>
      <c r="P23" s="1">
        <v>110000</v>
      </c>
      <c r="Q23" s="1">
        <v>110000</v>
      </c>
      <c r="R23" s="1">
        <v>0</v>
      </c>
      <c r="S23" s="1">
        <v>4.2180000000000002E-2</v>
      </c>
      <c r="T23" s="1">
        <v>2384100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</row>
    <row r="24" spans="2:27" ht="60" customHeight="1" x14ac:dyDescent="0.25">
      <c r="B24" s="1" t="s">
        <v>30</v>
      </c>
      <c r="C24" s="1" t="str">
        <f>"09604012340390020242"</f>
        <v>09604012340390020242</v>
      </c>
      <c r="D24" s="1">
        <v>1582100</v>
      </c>
      <c r="E24" s="1">
        <v>0</v>
      </c>
      <c r="F24" s="1">
        <v>1576293.71</v>
      </c>
      <c r="G24" s="1">
        <v>1576293.71</v>
      </c>
      <c r="H24" s="1">
        <v>0</v>
      </c>
      <c r="I24" s="1">
        <v>0.99633000000000005</v>
      </c>
      <c r="J24" s="1">
        <v>1564390.71</v>
      </c>
      <c r="K24" s="1">
        <v>0.98880599999999996</v>
      </c>
      <c r="L24" s="1">
        <v>5806.29</v>
      </c>
      <c r="M24" s="1">
        <v>5806.29</v>
      </c>
      <c r="N24" s="1">
        <v>17709.29</v>
      </c>
      <c r="O24" s="1">
        <v>2062400</v>
      </c>
      <c r="P24" s="1">
        <v>296400</v>
      </c>
      <c r="Q24" s="1">
        <v>296400</v>
      </c>
      <c r="R24" s="1">
        <v>0</v>
      </c>
      <c r="S24" s="1">
        <v>0.14371600000000001</v>
      </c>
      <c r="T24" s="1">
        <v>2062400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</row>
    <row r="25" spans="2:27" ht="60" customHeight="1" x14ac:dyDescent="0.25">
      <c r="B25" s="1" t="s">
        <v>30</v>
      </c>
      <c r="C25" s="1" t="str">
        <f>"09604012340390020244"</f>
        <v>09604012340390020244</v>
      </c>
      <c r="D25" s="1">
        <v>3663200</v>
      </c>
      <c r="E25" s="1">
        <v>0</v>
      </c>
      <c r="F25" s="1">
        <v>3661494.03</v>
      </c>
      <c r="G25" s="1">
        <v>3661494.03</v>
      </c>
      <c r="H25" s="1">
        <v>0</v>
      </c>
      <c r="I25" s="1">
        <v>0.99953400000000003</v>
      </c>
      <c r="J25" s="1">
        <v>3265020.01</v>
      </c>
      <c r="K25" s="1">
        <v>0.89130299999999996</v>
      </c>
      <c r="L25" s="1">
        <v>1705.97</v>
      </c>
      <c r="M25" s="1">
        <v>1705.97</v>
      </c>
      <c r="N25" s="1">
        <v>398179.99</v>
      </c>
      <c r="O25" s="1">
        <v>3283000</v>
      </c>
      <c r="P25" s="1">
        <v>2170425.5299999998</v>
      </c>
      <c r="Q25" s="1">
        <v>2170425.5299999998</v>
      </c>
      <c r="R25" s="1">
        <v>0</v>
      </c>
      <c r="S25" s="1">
        <v>0.66110999999999998</v>
      </c>
      <c r="T25" s="1">
        <v>3495400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</row>
    <row r="26" spans="2:27" ht="60" customHeight="1" x14ac:dyDescent="0.25">
      <c r="B26" s="1" t="s">
        <v>30</v>
      </c>
      <c r="C26" s="1" t="str">
        <f>"09604012340390071244"</f>
        <v>09604012340390071244</v>
      </c>
      <c r="D26" s="1">
        <v>309523.95</v>
      </c>
      <c r="E26" s="1">
        <v>0</v>
      </c>
      <c r="F26" s="1">
        <v>309449.34000000003</v>
      </c>
      <c r="G26" s="1">
        <v>309449.34000000003</v>
      </c>
      <c r="H26" s="1">
        <v>0</v>
      </c>
      <c r="I26" s="1">
        <v>0.99975899999999995</v>
      </c>
      <c r="J26" s="1">
        <v>282720.57</v>
      </c>
      <c r="K26" s="1">
        <v>0.91340500000000002</v>
      </c>
      <c r="L26" s="1">
        <v>74.61</v>
      </c>
      <c r="M26" s="1">
        <v>74.61</v>
      </c>
      <c r="N26" s="1">
        <v>26803.38</v>
      </c>
      <c r="O26" s="1">
        <v>371900</v>
      </c>
      <c r="P26" s="1">
        <v>79006.86</v>
      </c>
      <c r="Q26" s="1">
        <v>79006.86</v>
      </c>
      <c r="R26" s="1">
        <v>0</v>
      </c>
      <c r="S26" s="1">
        <v>0.21244099999999999</v>
      </c>
      <c r="T26" s="1">
        <v>383300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</row>
    <row r="27" spans="2:27" ht="60" customHeight="1" x14ac:dyDescent="0.25">
      <c r="B27" s="1" t="s">
        <v>30</v>
      </c>
      <c r="C27" s="1" t="str">
        <f>"09604012340390071247"</f>
        <v>09604012340390071247</v>
      </c>
      <c r="D27" s="1">
        <v>2014900</v>
      </c>
      <c r="E27" s="1">
        <v>0</v>
      </c>
      <c r="F27" s="1">
        <v>2014900</v>
      </c>
      <c r="G27" s="1">
        <v>2014900</v>
      </c>
      <c r="H27" s="1">
        <v>0</v>
      </c>
      <c r="I27" s="1">
        <v>1</v>
      </c>
      <c r="J27" s="1">
        <v>1831577</v>
      </c>
      <c r="K27" s="1">
        <v>0.90901600000000005</v>
      </c>
      <c r="L27" s="1">
        <v>0</v>
      </c>
      <c r="M27" s="1">
        <v>0</v>
      </c>
      <c r="N27" s="1">
        <v>183323</v>
      </c>
      <c r="O27" s="1">
        <v>2039000</v>
      </c>
      <c r="P27" s="1">
        <v>1489000</v>
      </c>
      <c r="Q27" s="1">
        <v>1489000</v>
      </c>
      <c r="R27" s="1">
        <v>0</v>
      </c>
      <c r="S27" s="1">
        <v>0.73026000000000002</v>
      </c>
      <c r="T27" s="1">
        <v>2039000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</row>
    <row r="28" spans="2:27" ht="60" customHeight="1" x14ac:dyDescent="0.25">
      <c r="B28" s="1" t="s">
        <v>30</v>
      </c>
      <c r="C28" s="1" t="str">
        <f>"09607052340390020244"</f>
        <v>09607052340390020244</v>
      </c>
      <c r="D28" s="1">
        <v>52500</v>
      </c>
      <c r="E28" s="1">
        <v>0</v>
      </c>
      <c r="F28" s="1">
        <v>50444</v>
      </c>
      <c r="G28" s="1">
        <v>50444</v>
      </c>
      <c r="H28" s="1">
        <v>0</v>
      </c>
      <c r="I28" s="1">
        <v>0.96083799999999997</v>
      </c>
      <c r="J28" s="1">
        <v>50444</v>
      </c>
      <c r="K28" s="1">
        <v>0.96083799999999997</v>
      </c>
      <c r="L28" s="1">
        <v>2056</v>
      </c>
      <c r="M28" s="1">
        <v>2056</v>
      </c>
      <c r="N28" s="1">
        <v>2056</v>
      </c>
      <c r="O28" s="1">
        <v>52500</v>
      </c>
      <c r="P28" s="1">
        <v>0</v>
      </c>
      <c r="Q28" s="1">
        <v>0</v>
      </c>
      <c r="R28" s="1">
        <v>0</v>
      </c>
      <c r="S28" s="1">
        <v>0</v>
      </c>
      <c r="T28" s="1">
        <v>52500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</row>
    <row r="29" spans="2:27" ht="60" customHeight="1" x14ac:dyDescent="0.25">
      <c r="B29" s="1" t="s">
        <v>31</v>
      </c>
      <c r="C29" s="1" t="str">
        <f>"09604012330190019244"</f>
        <v>09604012330190019244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1955800</v>
      </c>
      <c r="M29" s="1">
        <v>1955800</v>
      </c>
      <c r="N29" s="1">
        <v>1955800</v>
      </c>
      <c r="O29" s="1">
        <v>1955800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</row>
    <row r="30" spans="2:27" ht="60" customHeight="1" x14ac:dyDescent="0.25">
      <c r="B30" s="1" t="s">
        <v>31</v>
      </c>
      <c r="C30" s="1" t="str">
        <f>"09604012340390019244"</f>
        <v>09604012340390019244</v>
      </c>
      <c r="D30" s="1">
        <v>238500</v>
      </c>
      <c r="E30" s="1">
        <v>0</v>
      </c>
      <c r="F30" s="1">
        <v>238499.75</v>
      </c>
      <c r="G30" s="1">
        <v>238499.75</v>
      </c>
      <c r="H30" s="1">
        <v>0</v>
      </c>
      <c r="I30" s="1">
        <v>0.99999899999999997</v>
      </c>
      <c r="J30" s="1">
        <v>238499.75</v>
      </c>
      <c r="K30" s="1">
        <v>0.99999899999999997</v>
      </c>
      <c r="L30" s="1">
        <v>0.25</v>
      </c>
      <c r="M30" s="1">
        <v>0.25</v>
      </c>
      <c r="N30" s="1">
        <v>0.25</v>
      </c>
      <c r="O30" s="1">
        <v>238500</v>
      </c>
      <c r="P30" s="1">
        <v>0</v>
      </c>
      <c r="Q30" s="1">
        <v>0</v>
      </c>
      <c r="R30" s="1">
        <v>0</v>
      </c>
      <c r="S30" s="1">
        <v>0</v>
      </c>
      <c r="T30" s="1">
        <v>238500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</row>
    <row r="31" spans="2:27" ht="60" customHeight="1" x14ac:dyDescent="0.25">
      <c r="B31" s="1" t="s">
        <v>31</v>
      </c>
      <c r="C31" s="1" t="str">
        <f>"09604012340390020242"</f>
        <v>09604012340390020242</v>
      </c>
      <c r="D31" s="1">
        <v>356600</v>
      </c>
      <c r="E31" s="1">
        <v>0</v>
      </c>
      <c r="F31" s="1">
        <v>356475.4</v>
      </c>
      <c r="G31" s="1">
        <v>356475.4</v>
      </c>
      <c r="H31" s="1">
        <v>0</v>
      </c>
      <c r="I31" s="1">
        <v>0.99965099999999996</v>
      </c>
      <c r="J31" s="1">
        <v>356475.4</v>
      </c>
      <c r="K31" s="1">
        <v>0.99965099999999996</v>
      </c>
      <c r="L31" s="1">
        <v>124.6</v>
      </c>
      <c r="M31" s="1">
        <v>124.6</v>
      </c>
      <c r="N31" s="1">
        <v>124.6</v>
      </c>
      <c r="O31" s="1">
        <v>388200</v>
      </c>
      <c r="P31" s="1">
        <v>0</v>
      </c>
      <c r="Q31" s="1">
        <v>0</v>
      </c>
      <c r="R31" s="1">
        <v>0</v>
      </c>
      <c r="S31" s="1">
        <v>0</v>
      </c>
      <c r="T31" s="1">
        <v>388200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</row>
    <row r="32" spans="2:27" ht="60" customHeight="1" x14ac:dyDescent="0.25">
      <c r="B32" s="1" t="s">
        <v>31</v>
      </c>
      <c r="C32" s="1" t="str">
        <f>"09604012340390020244"</f>
        <v>09604012340390020244</v>
      </c>
      <c r="D32" s="1">
        <v>1242100</v>
      </c>
      <c r="E32" s="1">
        <v>0</v>
      </c>
      <c r="F32" s="1">
        <v>1242100</v>
      </c>
      <c r="G32" s="1">
        <v>1242100</v>
      </c>
      <c r="H32" s="1">
        <v>0</v>
      </c>
      <c r="I32" s="1">
        <v>1</v>
      </c>
      <c r="J32" s="1">
        <v>1242100</v>
      </c>
      <c r="K32" s="1">
        <v>1</v>
      </c>
      <c r="L32" s="1">
        <v>0</v>
      </c>
      <c r="M32" s="1">
        <v>0</v>
      </c>
      <c r="N32" s="1">
        <v>0</v>
      </c>
      <c r="O32" s="1">
        <v>1242100</v>
      </c>
      <c r="P32" s="1">
        <v>0</v>
      </c>
      <c r="Q32" s="1">
        <v>0</v>
      </c>
      <c r="R32" s="1">
        <v>0</v>
      </c>
      <c r="S32" s="1">
        <v>0</v>
      </c>
      <c r="T32" s="1">
        <v>1242100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</row>
    <row r="33" spans="2:27" ht="60" customHeight="1" x14ac:dyDescent="0.25">
      <c r="B33" s="1" t="s">
        <v>31</v>
      </c>
      <c r="C33" s="1" t="str">
        <f>"09604012340390071244"</f>
        <v>09604012340390071244</v>
      </c>
      <c r="D33" s="1">
        <v>475200</v>
      </c>
      <c r="E33" s="1">
        <v>0</v>
      </c>
      <c r="F33" s="1">
        <v>475200</v>
      </c>
      <c r="G33" s="1">
        <v>475200</v>
      </c>
      <c r="H33" s="1">
        <v>0</v>
      </c>
      <c r="I33" s="1">
        <v>1</v>
      </c>
      <c r="J33" s="1">
        <v>475200</v>
      </c>
      <c r="K33" s="1">
        <v>1</v>
      </c>
      <c r="L33" s="1">
        <v>0</v>
      </c>
      <c r="M33" s="1">
        <v>0</v>
      </c>
      <c r="N33" s="1">
        <v>0</v>
      </c>
      <c r="O33" s="1">
        <v>475200</v>
      </c>
      <c r="P33" s="1">
        <v>0</v>
      </c>
      <c r="Q33" s="1">
        <v>0</v>
      </c>
      <c r="R33" s="1">
        <v>0</v>
      </c>
      <c r="S33" s="1">
        <v>0</v>
      </c>
      <c r="T33" s="1">
        <v>475200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</row>
    <row r="34" spans="2:27" ht="60" customHeight="1" x14ac:dyDescent="0.25">
      <c r="B34" s="1" t="s">
        <v>31</v>
      </c>
      <c r="C34" s="1" t="str">
        <f>"09607052330190019244"</f>
        <v>09607052330190019244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54500</v>
      </c>
      <c r="M34" s="1">
        <v>54500</v>
      </c>
      <c r="N34" s="1">
        <v>54500</v>
      </c>
      <c r="O34" s="1">
        <v>54500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</row>
    <row r="35" spans="2:27" ht="60" customHeight="1" x14ac:dyDescent="0.25">
      <c r="B35" s="1" t="s">
        <v>31</v>
      </c>
      <c r="C35" s="1" t="str">
        <f>"09607052340390020244"</f>
        <v>09607052340390020244</v>
      </c>
      <c r="D35" s="1">
        <v>32000</v>
      </c>
      <c r="E35" s="1">
        <v>0</v>
      </c>
      <c r="F35" s="1">
        <v>31996</v>
      </c>
      <c r="G35" s="1">
        <v>31996</v>
      </c>
      <c r="H35" s="1">
        <v>0</v>
      </c>
      <c r="I35" s="1">
        <v>0.99987499999999996</v>
      </c>
      <c r="J35" s="1">
        <v>31996</v>
      </c>
      <c r="K35" s="1">
        <v>0.99987499999999996</v>
      </c>
      <c r="L35" s="1">
        <v>4</v>
      </c>
      <c r="M35" s="1">
        <v>4</v>
      </c>
      <c r="N35" s="1">
        <v>4</v>
      </c>
      <c r="O35" s="1">
        <v>54500</v>
      </c>
      <c r="P35" s="1">
        <v>0</v>
      </c>
      <c r="Q35" s="1">
        <v>0</v>
      </c>
      <c r="R35" s="1">
        <v>0</v>
      </c>
      <c r="S35" s="1">
        <v>0</v>
      </c>
      <c r="T35" s="1">
        <v>54500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</row>
    <row r="36" spans="2:27" ht="60" customHeight="1" x14ac:dyDescent="0.25">
      <c r="B36" s="1" t="s">
        <v>32</v>
      </c>
      <c r="C36" s="1" t="str">
        <f>"09604012340390019244"</f>
        <v>09604012340390019244</v>
      </c>
      <c r="D36" s="1">
        <v>252000</v>
      </c>
      <c r="E36" s="1">
        <v>0</v>
      </c>
      <c r="F36" s="1">
        <v>252000</v>
      </c>
      <c r="G36" s="1">
        <v>252000</v>
      </c>
      <c r="H36" s="1">
        <v>0</v>
      </c>
      <c r="I36" s="1">
        <v>1</v>
      </c>
      <c r="J36" s="1">
        <v>252000</v>
      </c>
      <c r="K36" s="1">
        <v>1</v>
      </c>
      <c r="L36" s="1">
        <v>0</v>
      </c>
      <c r="M36" s="1">
        <v>0</v>
      </c>
      <c r="N36" s="1">
        <v>0</v>
      </c>
      <c r="O36" s="1">
        <v>252000</v>
      </c>
      <c r="P36" s="1">
        <v>0</v>
      </c>
      <c r="Q36" s="1">
        <v>0</v>
      </c>
      <c r="R36" s="1">
        <v>0</v>
      </c>
      <c r="S36" s="1">
        <v>0</v>
      </c>
      <c r="T36" s="1">
        <v>252000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</row>
    <row r="37" spans="2:27" ht="60" customHeight="1" x14ac:dyDescent="0.25">
      <c r="B37" s="1" t="s">
        <v>32</v>
      </c>
      <c r="C37" s="1" t="str">
        <f>"09604012340390020242"</f>
        <v>09604012340390020242</v>
      </c>
      <c r="D37" s="1">
        <v>231900</v>
      </c>
      <c r="E37" s="1">
        <v>0</v>
      </c>
      <c r="F37" s="1">
        <v>231900</v>
      </c>
      <c r="G37" s="1">
        <v>231900</v>
      </c>
      <c r="H37" s="1">
        <v>0</v>
      </c>
      <c r="I37" s="1">
        <v>1</v>
      </c>
      <c r="J37" s="1">
        <v>231900</v>
      </c>
      <c r="K37" s="1">
        <v>1</v>
      </c>
      <c r="L37" s="1">
        <v>0</v>
      </c>
      <c r="M37" s="1">
        <v>0</v>
      </c>
      <c r="N37" s="1">
        <v>0</v>
      </c>
      <c r="O37" s="1">
        <v>388200</v>
      </c>
      <c r="P37" s="1">
        <v>0</v>
      </c>
      <c r="Q37" s="1">
        <v>0</v>
      </c>
      <c r="R37" s="1">
        <v>0</v>
      </c>
      <c r="S37" s="1">
        <v>0</v>
      </c>
      <c r="T37" s="1">
        <v>388200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</row>
    <row r="38" spans="2:27" ht="60" customHeight="1" x14ac:dyDescent="0.25">
      <c r="B38" s="1" t="s">
        <v>32</v>
      </c>
      <c r="C38" s="1" t="str">
        <f>"09604012340390020244"</f>
        <v>09604012340390020244</v>
      </c>
      <c r="D38" s="1">
        <v>995600</v>
      </c>
      <c r="E38" s="1">
        <v>0</v>
      </c>
      <c r="F38" s="1">
        <v>995600</v>
      </c>
      <c r="G38" s="1">
        <v>995600</v>
      </c>
      <c r="H38" s="1">
        <v>0</v>
      </c>
      <c r="I38" s="1">
        <v>1</v>
      </c>
      <c r="J38" s="1">
        <v>995600</v>
      </c>
      <c r="K38" s="1">
        <v>1</v>
      </c>
      <c r="L38" s="1">
        <v>0</v>
      </c>
      <c r="M38" s="1">
        <v>0</v>
      </c>
      <c r="N38" s="1">
        <v>0</v>
      </c>
      <c r="O38" s="1">
        <v>995600</v>
      </c>
      <c r="P38" s="1">
        <v>0</v>
      </c>
      <c r="Q38" s="1">
        <v>0</v>
      </c>
      <c r="R38" s="1">
        <v>0</v>
      </c>
      <c r="S38" s="1">
        <v>0</v>
      </c>
      <c r="T38" s="1">
        <v>995600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</row>
    <row r="39" spans="2:27" ht="60" customHeight="1" x14ac:dyDescent="0.25">
      <c r="B39" s="1" t="s">
        <v>32</v>
      </c>
      <c r="C39" s="1" t="str">
        <f>"09604012340390071244"</f>
        <v>09604012340390071244</v>
      </c>
      <c r="D39" s="1">
        <v>34400</v>
      </c>
      <c r="E39" s="1">
        <v>0</v>
      </c>
      <c r="F39" s="1">
        <v>34373.11</v>
      </c>
      <c r="G39" s="1">
        <v>34373.11</v>
      </c>
      <c r="H39" s="1">
        <v>0</v>
      </c>
      <c r="I39" s="1">
        <v>0.99921800000000005</v>
      </c>
      <c r="J39" s="1">
        <v>34373.11</v>
      </c>
      <c r="K39" s="1">
        <v>0.99921800000000005</v>
      </c>
      <c r="L39" s="1">
        <v>26.89</v>
      </c>
      <c r="M39" s="1">
        <v>26.89</v>
      </c>
      <c r="N39" s="1">
        <v>26.89</v>
      </c>
      <c r="O39" s="1">
        <v>31000</v>
      </c>
      <c r="P39" s="1">
        <v>0</v>
      </c>
      <c r="Q39" s="1">
        <v>0</v>
      </c>
      <c r="R39" s="1">
        <v>0</v>
      </c>
      <c r="S39" s="1">
        <v>0</v>
      </c>
      <c r="T39" s="1">
        <v>31000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</row>
    <row r="40" spans="2:27" ht="60" customHeight="1" x14ac:dyDescent="0.25">
      <c r="B40" s="1" t="s">
        <v>32</v>
      </c>
      <c r="C40" s="1" t="str">
        <f>"09604012340390071247"</f>
        <v>09604012340390071247</v>
      </c>
      <c r="D40" s="1">
        <v>233200</v>
      </c>
      <c r="E40" s="1">
        <v>0</v>
      </c>
      <c r="F40" s="1">
        <v>233089.54</v>
      </c>
      <c r="G40" s="1">
        <v>233089.54</v>
      </c>
      <c r="H40" s="1">
        <v>0</v>
      </c>
      <c r="I40" s="1">
        <v>0.99952600000000003</v>
      </c>
      <c r="J40" s="1">
        <v>233089.54</v>
      </c>
      <c r="K40" s="1">
        <v>0.99952600000000003</v>
      </c>
      <c r="L40" s="1">
        <v>110.46</v>
      </c>
      <c r="M40" s="1">
        <v>110.46</v>
      </c>
      <c r="N40" s="1">
        <v>110.46</v>
      </c>
      <c r="O40" s="1">
        <v>228200</v>
      </c>
      <c r="P40" s="1">
        <v>0</v>
      </c>
      <c r="Q40" s="1">
        <v>0</v>
      </c>
      <c r="R40" s="1">
        <v>0</v>
      </c>
      <c r="S40" s="1">
        <v>0</v>
      </c>
      <c r="T40" s="1">
        <v>228200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</row>
    <row r="41" spans="2:27" ht="60" customHeight="1" x14ac:dyDescent="0.25">
      <c r="B41" s="1" t="s">
        <v>32</v>
      </c>
      <c r="C41" s="1" t="str">
        <f>"09607052340390020244"</f>
        <v>09607052340390020244</v>
      </c>
      <c r="D41" s="1">
        <v>45400</v>
      </c>
      <c r="E41" s="1">
        <v>0</v>
      </c>
      <c r="F41" s="1">
        <v>45400</v>
      </c>
      <c r="G41" s="1">
        <v>45400</v>
      </c>
      <c r="H41" s="1">
        <v>0</v>
      </c>
      <c r="I41" s="1">
        <v>1</v>
      </c>
      <c r="J41" s="1">
        <v>45400</v>
      </c>
      <c r="K41" s="1">
        <v>1</v>
      </c>
      <c r="L41" s="1">
        <v>0</v>
      </c>
      <c r="M41" s="1">
        <v>0</v>
      </c>
      <c r="N41" s="1">
        <v>0</v>
      </c>
      <c r="O41" s="1">
        <v>45400</v>
      </c>
      <c r="P41" s="1">
        <v>0</v>
      </c>
      <c r="Q41" s="1">
        <v>0</v>
      </c>
      <c r="R41" s="1">
        <v>0</v>
      </c>
      <c r="S41" s="1">
        <v>0</v>
      </c>
      <c r="T41" s="1">
        <v>45400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</row>
    <row r="42" spans="2:27" ht="60" customHeight="1" x14ac:dyDescent="0.25">
      <c r="B42" s="1" t="s">
        <v>33</v>
      </c>
      <c r="C42" s="1" t="str">
        <f>"09604012340390019244"</f>
        <v>09604012340390019244</v>
      </c>
      <c r="D42" s="1">
        <v>246100</v>
      </c>
      <c r="E42" s="1">
        <v>0</v>
      </c>
      <c r="F42" s="1">
        <v>246100</v>
      </c>
      <c r="G42" s="1">
        <v>246100</v>
      </c>
      <c r="H42" s="1">
        <v>0</v>
      </c>
      <c r="I42" s="1">
        <v>1</v>
      </c>
      <c r="J42" s="1">
        <v>246100</v>
      </c>
      <c r="K42" s="1">
        <v>1</v>
      </c>
      <c r="L42" s="1">
        <v>0</v>
      </c>
      <c r="M42" s="1">
        <v>0</v>
      </c>
      <c r="N42" s="1">
        <v>0</v>
      </c>
      <c r="O42" s="1">
        <v>246100</v>
      </c>
      <c r="P42" s="1">
        <v>3794</v>
      </c>
      <c r="Q42" s="1">
        <v>3794</v>
      </c>
      <c r="R42" s="1">
        <v>0</v>
      </c>
      <c r="S42" s="1">
        <v>1.5415999999999999E-2</v>
      </c>
      <c r="T42" s="1">
        <v>246100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</row>
    <row r="43" spans="2:27" ht="60" customHeight="1" x14ac:dyDescent="0.25">
      <c r="B43" s="1" t="s">
        <v>33</v>
      </c>
      <c r="C43" s="1" t="str">
        <f>"09604012340390020242"</f>
        <v>09604012340390020242</v>
      </c>
      <c r="D43" s="1">
        <v>531900</v>
      </c>
      <c r="E43" s="1">
        <v>0</v>
      </c>
      <c r="F43" s="1">
        <v>531574.6</v>
      </c>
      <c r="G43" s="1">
        <v>531574.6</v>
      </c>
      <c r="H43" s="1">
        <v>0</v>
      </c>
      <c r="I43" s="1">
        <v>0.99938800000000005</v>
      </c>
      <c r="J43" s="1">
        <v>531574.6</v>
      </c>
      <c r="K43" s="1">
        <v>0.99938800000000005</v>
      </c>
      <c r="L43" s="1">
        <v>325.39999999999998</v>
      </c>
      <c r="M43" s="1">
        <v>325.39999999999998</v>
      </c>
      <c r="N43" s="1">
        <v>325.39999999999998</v>
      </c>
      <c r="O43" s="1">
        <v>412500</v>
      </c>
      <c r="P43" s="1">
        <v>29961</v>
      </c>
      <c r="Q43" s="1">
        <v>29961</v>
      </c>
      <c r="R43" s="1">
        <v>0</v>
      </c>
      <c r="S43" s="1">
        <v>7.2633000000000003E-2</v>
      </c>
      <c r="T43" s="1">
        <v>412500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</row>
    <row r="44" spans="2:27" ht="60" customHeight="1" x14ac:dyDescent="0.25">
      <c r="B44" s="1" t="s">
        <v>33</v>
      </c>
      <c r="C44" s="1" t="str">
        <f>"09604012340390020244"</f>
        <v>09604012340390020244</v>
      </c>
      <c r="D44" s="1">
        <v>4026000</v>
      </c>
      <c r="E44" s="1">
        <v>0</v>
      </c>
      <c r="F44" s="1">
        <v>4025994</v>
      </c>
      <c r="G44" s="1">
        <v>4025994</v>
      </c>
      <c r="H44" s="1">
        <v>0</v>
      </c>
      <c r="I44" s="1">
        <v>0.99999899999999997</v>
      </c>
      <c r="J44" s="1">
        <v>4025994</v>
      </c>
      <c r="K44" s="1">
        <v>0.99999899999999997</v>
      </c>
      <c r="L44" s="1">
        <v>6</v>
      </c>
      <c r="M44" s="1">
        <v>6</v>
      </c>
      <c r="N44" s="1">
        <v>6</v>
      </c>
      <c r="O44" s="1">
        <v>4107000</v>
      </c>
      <c r="P44" s="1">
        <v>3022078.32</v>
      </c>
      <c r="Q44" s="1">
        <v>3022078.32</v>
      </c>
      <c r="R44" s="1">
        <v>0</v>
      </c>
      <c r="S44" s="1">
        <v>0.73583600000000005</v>
      </c>
      <c r="T44" s="1">
        <v>4107000</v>
      </c>
      <c r="U44" s="1">
        <v>256552.26</v>
      </c>
      <c r="V44" s="1">
        <v>256552.26</v>
      </c>
      <c r="W44" s="1">
        <v>0</v>
      </c>
      <c r="X44" s="1">
        <v>6.2467000000000002E-2</v>
      </c>
      <c r="Y44" s="1">
        <v>0</v>
      </c>
      <c r="Z44" s="1">
        <v>0</v>
      </c>
      <c r="AA44" s="1">
        <v>0</v>
      </c>
    </row>
    <row r="45" spans="2:27" ht="60" customHeight="1" x14ac:dyDescent="0.25">
      <c r="B45" s="1" t="s">
        <v>33</v>
      </c>
      <c r="C45" s="1" t="str">
        <f>"09604012340390071244"</f>
        <v>09604012340390071244</v>
      </c>
      <c r="D45" s="1">
        <v>4200</v>
      </c>
      <c r="E45" s="1">
        <v>0</v>
      </c>
      <c r="F45" s="1">
        <v>4200</v>
      </c>
      <c r="G45" s="1">
        <v>4200</v>
      </c>
      <c r="H45" s="1">
        <v>0</v>
      </c>
      <c r="I45" s="1">
        <v>1</v>
      </c>
      <c r="J45" s="1">
        <v>4200</v>
      </c>
      <c r="K45" s="1">
        <v>1</v>
      </c>
      <c r="L45" s="1">
        <v>0</v>
      </c>
      <c r="M45" s="1">
        <v>0</v>
      </c>
      <c r="N45" s="1">
        <v>0</v>
      </c>
      <c r="O45" s="1">
        <v>9000</v>
      </c>
      <c r="P45" s="1">
        <v>9000</v>
      </c>
      <c r="Q45" s="1">
        <v>9000</v>
      </c>
      <c r="R45" s="1">
        <v>0</v>
      </c>
      <c r="S45" s="1">
        <v>1</v>
      </c>
      <c r="T45" s="1">
        <v>9000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</row>
    <row r="46" spans="2:27" ht="60" customHeight="1" x14ac:dyDescent="0.25">
      <c r="B46" s="1" t="s">
        <v>33</v>
      </c>
      <c r="C46" s="1" t="str">
        <f>"09604012340390071247"</f>
        <v>09604012340390071247</v>
      </c>
      <c r="D46" s="1">
        <v>17900</v>
      </c>
      <c r="E46" s="1">
        <v>0</v>
      </c>
      <c r="F46" s="1">
        <v>17857.45</v>
      </c>
      <c r="G46" s="1">
        <v>17857.45</v>
      </c>
      <c r="H46" s="1">
        <v>0</v>
      </c>
      <c r="I46" s="1">
        <v>0.99762300000000004</v>
      </c>
      <c r="J46" s="1">
        <v>17857.45</v>
      </c>
      <c r="K46" s="1">
        <v>0.99762300000000004</v>
      </c>
      <c r="L46" s="1">
        <v>42.55</v>
      </c>
      <c r="M46" s="1">
        <v>42.55</v>
      </c>
      <c r="N46" s="1">
        <v>42.55</v>
      </c>
      <c r="O46" s="1">
        <v>32800</v>
      </c>
      <c r="P46" s="1">
        <v>32543.27</v>
      </c>
      <c r="Q46" s="1">
        <v>32543.27</v>
      </c>
      <c r="R46" s="1">
        <v>0</v>
      </c>
      <c r="S46" s="1">
        <v>0.99217299999999997</v>
      </c>
      <c r="T46" s="1">
        <v>32800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</row>
    <row r="47" spans="2:27" ht="60" customHeight="1" x14ac:dyDescent="0.25">
      <c r="B47" s="1" t="s">
        <v>33</v>
      </c>
      <c r="C47" s="1" t="str">
        <f>"09607052340390020244"</f>
        <v>09607052340390020244</v>
      </c>
      <c r="D47" s="1">
        <v>57300</v>
      </c>
      <c r="E47" s="1">
        <v>0</v>
      </c>
      <c r="F47" s="1">
        <v>57300</v>
      </c>
      <c r="G47" s="1">
        <v>57300</v>
      </c>
      <c r="H47" s="1">
        <v>0</v>
      </c>
      <c r="I47" s="1">
        <v>1</v>
      </c>
      <c r="J47" s="1">
        <v>57300</v>
      </c>
      <c r="K47" s="1">
        <v>1</v>
      </c>
      <c r="L47" s="1">
        <v>0</v>
      </c>
      <c r="M47" s="1">
        <v>0</v>
      </c>
      <c r="N47" s="1">
        <v>0</v>
      </c>
      <c r="O47" s="1">
        <v>57300</v>
      </c>
      <c r="P47" s="1">
        <v>0</v>
      </c>
      <c r="Q47" s="1">
        <v>0</v>
      </c>
      <c r="R47" s="1">
        <v>0</v>
      </c>
      <c r="S47" s="1">
        <v>0</v>
      </c>
      <c r="T47" s="1">
        <v>57300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</row>
    <row r="48" spans="2:27" ht="60" customHeight="1" x14ac:dyDescent="0.25">
      <c r="B48" s="1" t="s">
        <v>34</v>
      </c>
      <c r="C48" s="1" t="str">
        <f>"09604012340390019244"</f>
        <v>09604012340390019244</v>
      </c>
      <c r="D48" s="1">
        <v>110525</v>
      </c>
      <c r="E48" s="1">
        <v>0</v>
      </c>
      <c r="F48" s="1">
        <v>110525</v>
      </c>
      <c r="G48" s="1">
        <v>110525</v>
      </c>
      <c r="H48" s="1">
        <v>0</v>
      </c>
      <c r="I48" s="1">
        <v>1</v>
      </c>
      <c r="J48" s="1">
        <v>110525</v>
      </c>
      <c r="K48" s="1">
        <v>1</v>
      </c>
      <c r="L48" s="1">
        <v>0</v>
      </c>
      <c r="M48" s="1">
        <v>0</v>
      </c>
      <c r="N48" s="1">
        <v>0</v>
      </c>
      <c r="O48" s="1">
        <v>287300</v>
      </c>
      <c r="P48" s="1">
        <v>0</v>
      </c>
      <c r="Q48" s="1">
        <v>0</v>
      </c>
      <c r="R48" s="1">
        <v>0</v>
      </c>
      <c r="S48" s="1">
        <v>0</v>
      </c>
      <c r="T48" s="1">
        <v>287300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</row>
    <row r="49" spans="2:27" ht="60" customHeight="1" x14ac:dyDescent="0.25">
      <c r="B49" s="1" t="s">
        <v>34</v>
      </c>
      <c r="C49" s="1" t="str">
        <f>"09604012340390020242"</f>
        <v>09604012340390020242</v>
      </c>
      <c r="D49" s="1">
        <v>526100</v>
      </c>
      <c r="E49" s="1">
        <v>0</v>
      </c>
      <c r="F49" s="1">
        <v>526000</v>
      </c>
      <c r="G49" s="1">
        <v>526000</v>
      </c>
      <c r="H49" s="1">
        <v>0</v>
      </c>
      <c r="I49" s="1">
        <v>0.99980999999999998</v>
      </c>
      <c r="J49" s="1">
        <v>526000</v>
      </c>
      <c r="K49" s="1">
        <v>0.99980999999999998</v>
      </c>
      <c r="L49" s="1">
        <v>100</v>
      </c>
      <c r="M49" s="1">
        <v>100</v>
      </c>
      <c r="N49" s="1">
        <v>100</v>
      </c>
      <c r="O49" s="1">
        <v>364000</v>
      </c>
      <c r="P49" s="1">
        <v>0</v>
      </c>
      <c r="Q49" s="1">
        <v>0</v>
      </c>
      <c r="R49" s="1">
        <v>0</v>
      </c>
      <c r="S49" s="1">
        <v>0</v>
      </c>
      <c r="T49" s="1">
        <v>364000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</row>
    <row r="50" spans="2:27" ht="60" customHeight="1" x14ac:dyDescent="0.25">
      <c r="B50" s="1" t="s">
        <v>34</v>
      </c>
      <c r="C50" s="1" t="str">
        <f>"09604012340390020244"</f>
        <v>09604012340390020244</v>
      </c>
      <c r="D50" s="1">
        <v>3427075</v>
      </c>
      <c r="E50" s="1">
        <v>0</v>
      </c>
      <c r="F50" s="1">
        <v>3427075</v>
      </c>
      <c r="G50" s="1">
        <v>3427075</v>
      </c>
      <c r="H50" s="1">
        <v>0</v>
      </c>
      <c r="I50" s="1">
        <v>1</v>
      </c>
      <c r="J50" s="1">
        <v>3427075</v>
      </c>
      <c r="K50" s="1">
        <v>1</v>
      </c>
      <c r="L50" s="1">
        <v>0</v>
      </c>
      <c r="M50" s="1">
        <v>0</v>
      </c>
      <c r="N50" s="1">
        <v>0</v>
      </c>
      <c r="O50" s="1">
        <v>3148300</v>
      </c>
      <c r="P50" s="1">
        <v>203424</v>
      </c>
      <c r="Q50" s="1">
        <v>203424</v>
      </c>
      <c r="R50" s="1">
        <v>0</v>
      </c>
      <c r="S50" s="1">
        <v>6.4614000000000005E-2</v>
      </c>
      <c r="T50" s="1">
        <v>3148300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</row>
    <row r="51" spans="2:27" ht="60" customHeight="1" x14ac:dyDescent="0.25">
      <c r="B51" s="1" t="s">
        <v>34</v>
      </c>
      <c r="C51" s="1" t="str">
        <f>"09604012340390071244"</f>
        <v>09604012340390071244</v>
      </c>
      <c r="D51" s="1">
        <v>127000</v>
      </c>
      <c r="E51" s="1">
        <v>0</v>
      </c>
      <c r="F51" s="1">
        <v>127000</v>
      </c>
      <c r="G51" s="1">
        <v>127000</v>
      </c>
      <c r="H51" s="1">
        <v>0</v>
      </c>
      <c r="I51" s="1">
        <v>1</v>
      </c>
      <c r="J51" s="1">
        <v>127000</v>
      </c>
      <c r="K51" s="1">
        <v>1</v>
      </c>
      <c r="L51" s="1">
        <v>0</v>
      </c>
      <c r="M51" s="1">
        <v>0</v>
      </c>
      <c r="N51" s="1">
        <v>0</v>
      </c>
      <c r="O51" s="1">
        <v>127000</v>
      </c>
      <c r="P51" s="1">
        <v>0</v>
      </c>
      <c r="Q51" s="1">
        <v>0</v>
      </c>
      <c r="R51" s="1">
        <v>0</v>
      </c>
      <c r="S51" s="1">
        <v>0</v>
      </c>
      <c r="T51" s="1">
        <v>127000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</row>
    <row r="52" spans="2:27" ht="60" customHeight="1" x14ac:dyDescent="0.25">
      <c r="B52" s="1" t="s">
        <v>34</v>
      </c>
      <c r="C52" s="1" t="str">
        <f>"09607052340390020244"</f>
        <v>09607052340390020244</v>
      </c>
      <c r="D52" s="1">
        <v>27000</v>
      </c>
      <c r="E52" s="1">
        <v>0</v>
      </c>
      <c r="F52" s="1">
        <v>27000</v>
      </c>
      <c r="G52" s="1">
        <v>27000</v>
      </c>
      <c r="H52" s="1">
        <v>0</v>
      </c>
      <c r="I52" s="1">
        <v>1</v>
      </c>
      <c r="J52" s="1">
        <v>27000</v>
      </c>
      <c r="K52" s="1">
        <v>1</v>
      </c>
      <c r="L52" s="1">
        <v>0</v>
      </c>
      <c r="M52" s="1">
        <v>0</v>
      </c>
      <c r="N52" s="1">
        <v>0</v>
      </c>
      <c r="O52" s="1">
        <v>27000</v>
      </c>
      <c r="P52" s="1">
        <v>0</v>
      </c>
      <c r="Q52" s="1">
        <v>0</v>
      </c>
      <c r="R52" s="1">
        <v>0</v>
      </c>
      <c r="S52" s="1">
        <v>0</v>
      </c>
      <c r="T52" s="1">
        <v>27000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</row>
    <row r="53" spans="2:27" ht="60" customHeight="1" x14ac:dyDescent="0.25">
      <c r="B53" s="1" t="s">
        <v>35</v>
      </c>
      <c r="C53" s="1" t="str">
        <f>"09604012340390019244"</f>
        <v>09604012340390019244</v>
      </c>
      <c r="D53" s="1">
        <v>374320</v>
      </c>
      <c r="E53" s="1">
        <v>0</v>
      </c>
      <c r="F53" s="1">
        <v>373479.62</v>
      </c>
      <c r="G53" s="1">
        <v>373479.62</v>
      </c>
      <c r="H53" s="1">
        <v>0</v>
      </c>
      <c r="I53" s="1">
        <v>0.99775499999999995</v>
      </c>
      <c r="J53" s="1">
        <v>373161.26</v>
      </c>
      <c r="K53" s="1">
        <v>0.99690400000000001</v>
      </c>
      <c r="L53" s="1">
        <v>840.38</v>
      </c>
      <c r="M53" s="1">
        <v>840.38</v>
      </c>
      <c r="N53" s="1">
        <v>1158.74</v>
      </c>
      <c r="O53" s="1">
        <v>406300</v>
      </c>
      <c r="P53" s="1">
        <v>0</v>
      </c>
      <c r="Q53" s="1">
        <v>0</v>
      </c>
      <c r="R53" s="1">
        <v>0</v>
      </c>
      <c r="S53" s="1">
        <v>0</v>
      </c>
      <c r="T53" s="1">
        <v>406300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</row>
    <row r="54" spans="2:27" ht="60" customHeight="1" x14ac:dyDescent="0.25">
      <c r="B54" s="1" t="s">
        <v>35</v>
      </c>
      <c r="C54" s="1" t="str">
        <f>"09604012340390020242"</f>
        <v>09604012340390020242</v>
      </c>
      <c r="D54" s="1">
        <v>839700</v>
      </c>
      <c r="E54" s="1">
        <v>0</v>
      </c>
      <c r="F54" s="1">
        <v>828090</v>
      </c>
      <c r="G54" s="1">
        <v>828090</v>
      </c>
      <c r="H54" s="1">
        <v>0</v>
      </c>
      <c r="I54" s="1">
        <v>0.986174</v>
      </c>
      <c r="J54" s="1">
        <v>828090</v>
      </c>
      <c r="K54" s="1">
        <v>0.986174</v>
      </c>
      <c r="L54" s="1">
        <v>11610</v>
      </c>
      <c r="M54" s="1">
        <v>11610</v>
      </c>
      <c r="N54" s="1">
        <v>11610</v>
      </c>
      <c r="O54" s="1">
        <v>509500</v>
      </c>
      <c r="P54" s="1">
        <v>0</v>
      </c>
      <c r="Q54" s="1">
        <v>0</v>
      </c>
      <c r="R54" s="1">
        <v>0</v>
      </c>
      <c r="S54" s="1">
        <v>0</v>
      </c>
      <c r="T54" s="1">
        <v>509500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</row>
    <row r="55" spans="2:27" ht="60" customHeight="1" x14ac:dyDescent="0.25">
      <c r="B55" s="1" t="s">
        <v>35</v>
      </c>
      <c r="C55" s="1" t="str">
        <f>"09604012340390020244"</f>
        <v>09604012340390020244</v>
      </c>
      <c r="D55" s="1">
        <v>4248900</v>
      </c>
      <c r="E55" s="1">
        <v>0</v>
      </c>
      <c r="F55" s="1">
        <v>4202596.62</v>
      </c>
      <c r="G55" s="1">
        <v>4202596.62</v>
      </c>
      <c r="H55" s="1">
        <v>0</v>
      </c>
      <c r="I55" s="1">
        <v>0.98910200000000004</v>
      </c>
      <c r="J55" s="1">
        <v>4196309.12</v>
      </c>
      <c r="K55" s="1">
        <v>0.987622</v>
      </c>
      <c r="L55" s="1">
        <v>46303.38</v>
      </c>
      <c r="M55" s="1">
        <v>46303.38</v>
      </c>
      <c r="N55" s="1">
        <v>52590.879999999997</v>
      </c>
      <c r="O55" s="1">
        <v>4226700</v>
      </c>
      <c r="P55" s="1">
        <v>21350</v>
      </c>
      <c r="Q55" s="1">
        <v>21350</v>
      </c>
      <c r="R55" s="1">
        <v>0</v>
      </c>
      <c r="S55" s="1">
        <v>5.0509999999999999E-3</v>
      </c>
      <c r="T55" s="1">
        <v>4226700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</row>
    <row r="56" spans="2:27" ht="60" customHeight="1" x14ac:dyDescent="0.25">
      <c r="B56" s="1" t="s">
        <v>35</v>
      </c>
      <c r="C56" s="1" t="str">
        <f>"09604012340390071244"</f>
        <v>09604012340390071244</v>
      </c>
      <c r="D56" s="1">
        <v>2000</v>
      </c>
      <c r="E56" s="1">
        <v>0</v>
      </c>
      <c r="F56" s="1">
        <v>1974.88</v>
      </c>
      <c r="G56" s="1">
        <v>1974.88</v>
      </c>
      <c r="H56" s="1">
        <v>0</v>
      </c>
      <c r="I56" s="1">
        <v>0.98743999999999998</v>
      </c>
      <c r="J56" s="1">
        <v>1974.88</v>
      </c>
      <c r="K56" s="1">
        <v>0.98743999999999998</v>
      </c>
      <c r="L56" s="1">
        <v>25.12</v>
      </c>
      <c r="M56" s="1">
        <v>25.12</v>
      </c>
      <c r="N56" s="1">
        <v>25.12</v>
      </c>
      <c r="O56" s="1">
        <v>3400</v>
      </c>
      <c r="P56" s="1">
        <v>0</v>
      </c>
      <c r="Q56" s="1">
        <v>0</v>
      </c>
      <c r="R56" s="1">
        <v>0</v>
      </c>
      <c r="S56" s="1">
        <v>0</v>
      </c>
      <c r="T56" s="1">
        <v>3400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</row>
    <row r="57" spans="2:27" ht="60" customHeight="1" x14ac:dyDescent="0.25">
      <c r="B57" s="1" t="s">
        <v>35</v>
      </c>
      <c r="C57" s="1" t="str">
        <f>"09604012340390071247"</f>
        <v>09604012340390071247</v>
      </c>
      <c r="D57" s="1">
        <v>380600</v>
      </c>
      <c r="E57" s="1">
        <v>0</v>
      </c>
      <c r="F57" s="1">
        <v>348610.66</v>
      </c>
      <c r="G57" s="1">
        <v>348610.66</v>
      </c>
      <c r="H57" s="1">
        <v>0</v>
      </c>
      <c r="I57" s="1">
        <v>0.91595000000000004</v>
      </c>
      <c r="J57" s="1">
        <v>343715.54</v>
      </c>
      <c r="K57" s="1">
        <v>0.90308900000000003</v>
      </c>
      <c r="L57" s="1">
        <v>31989.34</v>
      </c>
      <c r="M57" s="1">
        <v>31989.34</v>
      </c>
      <c r="N57" s="1">
        <v>36884.46</v>
      </c>
      <c r="O57" s="1">
        <v>412000</v>
      </c>
      <c r="P57" s="1">
        <v>0</v>
      </c>
      <c r="Q57" s="1">
        <v>0</v>
      </c>
      <c r="R57" s="1">
        <v>0</v>
      </c>
      <c r="S57" s="1">
        <v>0</v>
      </c>
      <c r="T57" s="1">
        <v>412000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</row>
    <row r="58" spans="2:27" ht="60" customHeight="1" x14ac:dyDescent="0.25">
      <c r="B58" s="1" t="s">
        <v>35</v>
      </c>
      <c r="C58" s="1" t="str">
        <f>"09607052340390020244"</f>
        <v>09607052340390020244</v>
      </c>
      <c r="D58" s="1">
        <v>29000</v>
      </c>
      <c r="E58" s="1">
        <v>0</v>
      </c>
      <c r="F58" s="1">
        <v>28888</v>
      </c>
      <c r="G58" s="1">
        <v>28888</v>
      </c>
      <c r="H58" s="1">
        <v>0</v>
      </c>
      <c r="I58" s="1">
        <v>0.99613799999999997</v>
      </c>
      <c r="J58" s="1">
        <v>28888</v>
      </c>
      <c r="K58" s="1">
        <v>0.99613799999999997</v>
      </c>
      <c r="L58" s="1">
        <v>112</v>
      </c>
      <c r="M58" s="1">
        <v>112</v>
      </c>
      <c r="N58" s="1">
        <v>112</v>
      </c>
      <c r="O58" s="1">
        <v>29000</v>
      </c>
      <c r="P58" s="1">
        <v>0</v>
      </c>
      <c r="Q58" s="1">
        <v>0</v>
      </c>
      <c r="R58" s="1">
        <v>0</v>
      </c>
      <c r="S58" s="1">
        <v>0</v>
      </c>
      <c r="T58" s="1">
        <v>29000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</row>
    <row r="59" spans="2:27" ht="60" customHeight="1" x14ac:dyDescent="0.25">
      <c r="B59" s="1" t="s">
        <v>36</v>
      </c>
      <c r="C59" s="1" t="str">
        <f>"09604012340390019244"</f>
        <v>09604012340390019244</v>
      </c>
      <c r="D59" s="1">
        <v>285826.7</v>
      </c>
      <c r="E59" s="1">
        <v>0</v>
      </c>
      <c r="F59" s="1">
        <v>285733.38</v>
      </c>
      <c r="G59" s="1">
        <v>285733.38</v>
      </c>
      <c r="H59" s="1">
        <v>0</v>
      </c>
      <c r="I59" s="1">
        <v>0.99967399999999995</v>
      </c>
      <c r="J59" s="1">
        <v>285733.38</v>
      </c>
      <c r="K59" s="1">
        <v>0.99967399999999995</v>
      </c>
      <c r="L59" s="1">
        <v>93.32</v>
      </c>
      <c r="M59" s="1">
        <v>93.32</v>
      </c>
      <c r="N59" s="1">
        <v>93.32</v>
      </c>
      <c r="O59" s="1">
        <v>507100</v>
      </c>
      <c r="P59" s="1">
        <v>0</v>
      </c>
      <c r="Q59" s="1">
        <v>0</v>
      </c>
      <c r="R59" s="1">
        <v>0</v>
      </c>
      <c r="S59" s="1">
        <v>0</v>
      </c>
      <c r="T59" s="1">
        <v>507100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</row>
    <row r="60" spans="2:27" ht="60" customHeight="1" x14ac:dyDescent="0.25">
      <c r="B60" s="1" t="s">
        <v>36</v>
      </c>
      <c r="C60" s="1" t="str">
        <f>"09604012340390020242"</f>
        <v>09604012340390020242</v>
      </c>
      <c r="D60" s="1">
        <v>436800</v>
      </c>
      <c r="E60" s="1">
        <v>0</v>
      </c>
      <c r="F60" s="1">
        <v>436700</v>
      </c>
      <c r="G60" s="1">
        <v>436700</v>
      </c>
      <c r="H60" s="1">
        <v>0</v>
      </c>
      <c r="I60" s="1">
        <v>0.99977099999999997</v>
      </c>
      <c r="J60" s="1">
        <v>436700</v>
      </c>
      <c r="K60" s="1">
        <v>0.99977099999999997</v>
      </c>
      <c r="L60" s="1">
        <v>100</v>
      </c>
      <c r="M60" s="1">
        <v>100</v>
      </c>
      <c r="N60" s="1">
        <v>100</v>
      </c>
      <c r="O60" s="1">
        <v>436700</v>
      </c>
      <c r="P60" s="1">
        <v>0</v>
      </c>
      <c r="Q60" s="1">
        <v>0</v>
      </c>
      <c r="R60" s="1">
        <v>0</v>
      </c>
      <c r="S60" s="1">
        <v>0</v>
      </c>
      <c r="T60" s="1">
        <v>436700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</row>
    <row r="61" spans="2:27" ht="60" customHeight="1" x14ac:dyDescent="0.25">
      <c r="B61" s="1" t="s">
        <v>36</v>
      </c>
      <c r="C61" s="1" t="str">
        <f>"09604012340390020244"</f>
        <v>09604012340390020244</v>
      </c>
      <c r="D61" s="1">
        <v>1582597.17</v>
      </c>
      <c r="E61" s="1">
        <v>0</v>
      </c>
      <c r="F61" s="1">
        <v>1582596.85</v>
      </c>
      <c r="G61" s="1">
        <v>1582596.85</v>
      </c>
      <c r="H61" s="1">
        <v>0</v>
      </c>
      <c r="I61" s="1">
        <v>1</v>
      </c>
      <c r="J61" s="1">
        <v>1582596.85</v>
      </c>
      <c r="K61" s="1">
        <v>1</v>
      </c>
      <c r="L61" s="1">
        <v>0.32</v>
      </c>
      <c r="M61" s="1">
        <v>0.32</v>
      </c>
      <c r="N61" s="1">
        <v>0.32</v>
      </c>
      <c r="O61" s="1">
        <v>1462300</v>
      </c>
      <c r="P61" s="1">
        <v>0</v>
      </c>
      <c r="Q61" s="1">
        <v>0</v>
      </c>
      <c r="R61" s="1">
        <v>0</v>
      </c>
      <c r="S61" s="1">
        <v>0</v>
      </c>
      <c r="T61" s="1">
        <v>1462300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</row>
    <row r="62" spans="2:27" ht="60" customHeight="1" x14ac:dyDescent="0.25">
      <c r="B62" s="1" t="s">
        <v>36</v>
      </c>
      <c r="C62" s="1" t="str">
        <f>"09604012340390071244"</f>
        <v>09604012340390071244</v>
      </c>
      <c r="D62" s="1">
        <v>19362.53</v>
      </c>
      <c r="E62" s="1">
        <v>0</v>
      </c>
      <c r="F62" s="1">
        <v>17665.43</v>
      </c>
      <c r="G62" s="1">
        <v>17665.43</v>
      </c>
      <c r="H62" s="1">
        <v>0</v>
      </c>
      <c r="I62" s="1">
        <v>0.91235100000000002</v>
      </c>
      <c r="J62" s="1">
        <v>17665.43</v>
      </c>
      <c r="K62" s="1">
        <v>0.91235100000000002</v>
      </c>
      <c r="L62" s="1">
        <v>1697.1</v>
      </c>
      <c r="M62" s="1">
        <v>1697.1</v>
      </c>
      <c r="N62" s="1">
        <v>1697.1</v>
      </c>
      <c r="O62" s="1">
        <v>20000</v>
      </c>
      <c r="P62" s="1">
        <v>0</v>
      </c>
      <c r="Q62" s="1">
        <v>0</v>
      </c>
      <c r="R62" s="1">
        <v>0</v>
      </c>
      <c r="S62" s="1">
        <v>0</v>
      </c>
      <c r="T62" s="1">
        <v>20000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</row>
    <row r="63" spans="2:27" ht="60" customHeight="1" x14ac:dyDescent="0.25">
      <c r="B63" s="1" t="s">
        <v>36</v>
      </c>
      <c r="C63" s="1" t="str">
        <f>"09604012340390071247"</f>
        <v>09604012340390071247</v>
      </c>
      <c r="D63" s="1">
        <v>466000</v>
      </c>
      <c r="E63" s="1">
        <v>0</v>
      </c>
      <c r="F63" s="1">
        <v>384640.43</v>
      </c>
      <c r="G63" s="1">
        <v>384640.43</v>
      </c>
      <c r="H63" s="1">
        <v>0</v>
      </c>
      <c r="I63" s="1">
        <v>0.82540899999999995</v>
      </c>
      <c r="J63" s="1">
        <v>384640.43</v>
      </c>
      <c r="K63" s="1">
        <v>0.82540899999999995</v>
      </c>
      <c r="L63" s="1">
        <v>81359.570000000007</v>
      </c>
      <c r="M63" s="1">
        <v>81359.570000000007</v>
      </c>
      <c r="N63" s="1">
        <v>81359.570000000007</v>
      </c>
      <c r="O63" s="1">
        <v>466000</v>
      </c>
      <c r="P63" s="1">
        <v>0</v>
      </c>
      <c r="Q63" s="1">
        <v>0</v>
      </c>
      <c r="R63" s="1">
        <v>0</v>
      </c>
      <c r="S63" s="1">
        <v>0</v>
      </c>
      <c r="T63" s="1">
        <v>466000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</row>
    <row r="64" spans="2:27" ht="60" customHeight="1" x14ac:dyDescent="0.25">
      <c r="B64" s="1" t="s">
        <v>36</v>
      </c>
      <c r="C64" s="1" t="str">
        <f>"09607052340390020244"</f>
        <v>09607052340390020244</v>
      </c>
      <c r="D64" s="1">
        <v>56127</v>
      </c>
      <c r="E64" s="1">
        <v>0</v>
      </c>
      <c r="F64" s="1">
        <v>56127</v>
      </c>
      <c r="G64" s="1">
        <v>56127</v>
      </c>
      <c r="H64" s="1">
        <v>0</v>
      </c>
      <c r="I64" s="1">
        <v>1</v>
      </c>
      <c r="J64" s="1">
        <v>56127</v>
      </c>
      <c r="K64" s="1">
        <v>1</v>
      </c>
      <c r="L64" s="1">
        <v>0</v>
      </c>
      <c r="M64" s="1">
        <v>0</v>
      </c>
      <c r="N64" s="1">
        <v>0</v>
      </c>
      <c r="O64" s="1">
        <v>57300</v>
      </c>
      <c r="P64" s="1">
        <v>0</v>
      </c>
      <c r="Q64" s="1">
        <v>0</v>
      </c>
      <c r="R64" s="1">
        <v>0</v>
      </c>
      <c r="S64" s="1">
        <v>0</v>
      </c>
      <c r="T64" s="1">
        <v>57300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</row>
    <row r="65" spans="2:27" ht="60" customHeight="1" x14ac:dyDescent="0.25">
      <c r="B65" s="1" t="s">
        <v>37</v>
      </c>
      <c r="C65" s="1" t="str">
        <f>"09604012340390019244"</f>
        <v>09604012340390019244</v>
      </c>
      <c r="D65" s="1">
        <v>393000</v>
      </c>
      <c r="E65" s="1">
        <v>0</v>
      </c>
      <c r="F65" s="1">
        <v>392837.18</v>
      </c>
      <c r="G65" s="1">
        <v>392837.18</v>
      </c>
      <c r="H65" s="1">
        <v>0</v>
      </c>
      <c r="I65" s="1">
        <v>0.99958599999999997</v>
      </c>
      <c r="J65" s="1">
        <v>392837.18</v>
      </c>
      <c r="K65" s="1">
        <v>0.99958599999999997</v>
      </c>
      <c r="L65" s="1">
        <v>162.82</v>
      </c>
      <c r="M65" s="1">
        <v>162.82</v>
      </c>
      <c r="N65" s="1">
        <v>162.82</v>
      </c>
      <c r="O65" s="1">
        <v>393000</v>
      </c>
      <c r="P65" s="1">
        <v>503</v>
      </c>
      <c r="Q65" s="1">
        <v>503</v>
      </c>
      <c r="R65" s="1">
        <v>0</v>
      </c>
      <c r="S65" s="1">
        <v>1.2800000000000001E-3</v>
      </c>
      <c r="T65" s="1">
        <v>393000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</row>
    <row r="66" spans="2:27" ht="60" customHeight="1" x14ac:dyDescent="0.25">
      <c r="B66" s="1" t="s">
        <v>37</v>
      </c>
      <c r="C66" s="1" t="str">
        <f>"09604012340390020242"</f>
        <v>09604012340390020242</v>
      </c>
      <c r="D66" s="1">
        <v>436900</v>
      </c>
      <c r="E66" s="1">
        <v>0</v>
      </c>
      <c r="F66" s="1">
        <v>436700</v>
      </c>
      <c r="G66" s="1">
        <v>436700</v>
      </c>
      <c r="H66" s="1">
        <v>0</v>
      </c>
      <c r="I66" s="1">
        <v>0.99954200000000004</v>
      </c>
      <c r="J66" s="1">
        <v>436700</v>
      </c>
      <c r="K66" s="1">
        <v>0.99954200000000004</v>
      </c>
      <c r="L66" s="1">
        <v>200</v>
      </c>
      <c r="M66" s="1">
        <v>200</v>
      </c>
      <c r="N66" s="1">
        <v>200</v>
      </c>
      <c r="O66" s="1">
        <v>436700</v>
      </c>
      <c r="P66" s="1">
        <v>1899.72</v>
      </c>
      <c r="Q66" s="1">
        <v>1899.72</v>
      </c>
      <c r="R66" s="1">
        <v>0</v>
      </c>
      <c r="S66" s="1">
        <v>4.3499999999999997E-3</v>
      </c>
      <c r="T66" s="1">
        <v>436700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</row>
    <row r="67" spans="2:27" ht="60" customHeight="1" x14ac:dyDescent="0.25">
      <c r="B67" s="1" t="s">
        <v>37</v>
      </c>
      <c r="C67" s="1" t="str">
        <f>"09604012340390020244"</f>
        <v>09604012340390020244</v>
      </c>
      <c r="D67" s="1">
        <v>1182900</v>
      </c>
      <c r="E67" s="1">
        <v>0</v>
      </c>
      <c r="F67" s="1">
        <v>1182899.3600000001</v>
      </c>
      <c r="G67" s="1">
        <v>1182899.3600000001</v>
      </c>
      <c r="H67" s="1">
        <v>0</v>
      </c>
      <c r="I67" s="1">
        <v>0.99999899999999997</v>
      </c>
      <c r="J67" s="1">
        <v>1171226.3600000001</v>
      </c>
      <c r="K67" s="1">
        <v>0.99013099999999998</v>
      </c>
      <c r="L67" s="1">
        <v>0.64</v>
      </c>
      <c r="M67" s="1">
        <v>0.64</v>
      </c>
      <c r="N67" s="1">
        <v>11673.64</v>
      </c>
      <c r="O67" s="1">
        <v>1040500</v>
      </c>
      <c r="P67" s="1">
        <v>254490.96</v>
      </c>
      <c r="Q67" s="1">
        <v>42490.96</v>
      </c>
      <c r="R67" s="1">
        <v>212000</v>
      </c>
      <c r="S67" s="1">
        <v>4.0836999999999998E-2</v>
      </c>
      <c r="T67" s="1">
        <v>1040500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</row>
    <row r="68" spans="2:27" ht="60" customHeight="1" x14ac:dyDescent="0.25">
      <c r="B68" s="1" t="s">
        <v>37</v>
      </c>
      <c r="C68" s="1" t="str">
        <f>"09604012340390071244"</f>
        <v>09604012340390071244</v>
      </c>
      <c r="D68" s="1">
        <v>227900</v>
      </c>
      <c r="E68" s="1">
        <v>0</v>
      </c>
      <c r="F68" s="1">
        <v>227900</v>
      </c>
      <c r="G68" s="1">
        <v>227900</v>
      </c>
      <c r="H68" s="1">
        <v>0</v>
      </c>
      <c r="I68" s="1">
        <v>1</v>
      </c>
      <c r="J68" s="1">
        <v>227900</v>
      </c>
      <c r="K68" s="1">
        <v>1</v>
      </c>
      <c r="L68" s="1">
        <v>0</v>
      </c>
      <c r="M68" s="1">
        <v>0</v>
      </c>
      <c r="N68" s="1">
        <v>0</v>
      </c>
      <c r="O68" s="1">
        <v>201900</v>
      </c>
      <c r="P68" s="1">
        <v>3156.42</v>
      </c>
      <c r="Q68" s="1">
        <v>3156.42</v>
      </c>
      <c r="R68" s="1">
        <v>0</v>
      </c>
      <c r="S68" s="1">
        <v>1.5633999999999999E-2</v>
      </c>
      <c r="T68" s="1">
        <v>201900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</row>
    <row r="69" spans="2:27" ht="60" customHeight="1" x14ac:dyDescent="0.25">
      <c r="B69" s="1" t="s">
        <v>37</v>
      </c>
      <c r="C69" s="1" t="str">
        <f>"09604012340390071247"</f>
        <v>09604012340390071247</v>
      </c>
      <c r="D69" s="1">
        <v>205000</v>
      </c>
      <c r="E69" s="1">
        <v>0</v>
      </c>
      <c r="F69" s="1">
        <v>205000</v>
      </c>
      <c r="G69" s="1">
        <v>205000</v>
      </c>
      <c r="H69" s="1">
        <v>0</v>
      </c>
      <c r="I69" s="1">
        <v>1</v>
      </c>
      <c r="J69" s="1">
        <v>205000</v>
      </c>
      <c r="K69" s="1">
        <v>1</v>
      </c>
      <c r="L69" s="1">
        <v>0</v>
      </c>
      <c r="M69" s="1">
        <v>0</v>
      </c>
      <c r="N69" s="1">
        <v>0</v>
      </c>
      <c r="O69" s="1">
        <v>205000</v>
      </c>
      <c r="P69" s="1">
        <v>0</v>
      </c>
      <c r="Q69" s="1">
        <v>0</v>
      </c>
      <c r="R69" s="1">
        <v>0</v>
      </c>
      <c r="S69" s="1">
        <v>0</v>
      </c>
      <c r="T69" s="1">
        <v>205000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</row>
    <row r="70" spans="2:27" ht="60" customHeight="1" x14ac:dyDescent="0.25">
      <c r="B70" s="1" t="s">
        <v>37</v>
      </c>
      <c r="C70" s="1" t="str">
        <f>"09607052340390020244"</f>
        <v>09607052340390020244</v>
      </c>
      <c r="D70" s="1">
        <v>25200</v>
      </c>
      <c r="E70" s="1">
        <v>0</v>
      </c>
      <c r="F70" s="1">
        <v>25166.67</v>
      </c>
      <c r="G70" s="1">
        <v>25166.67</v>
      </c>
      <c r="H70" s="1">
        <v>0</v>
      </c>
      <c r="I70" s="1">
        <v>0.99867700000000004</v>
      </c>
      <c r="J70" s="1">
        <v>25166.67</v>
      </c>
      <c r="K70" s="1">
        <v>0.99867700000000004</v>
      </c>
      <c r="L70" s="1">
        <v>33.33</v>
      </c>
      <c r="M70" s="1">
        <v>33.33</v>
      </c>
      <c r="N70" s="1">
        <v>33.33</v>
      </c>
      <c r="O70" s="1">
        <v>25000</v>
      </c>
      <c r="P70" s="1">
        <v>0</v>
      </c>
      <c r="Q70" s="1">
        <v>0</v>
      </c>
      <c r="R70" s="1">
        <v>0</v>
      </c>
      <c r="S70" s="1">
        <v>0</v>
      </c>
      <c r="T70" s="1">
        <v>25000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</row>
    <row r="71" spans="2:27" ht="60" customHeight="1" x14ac:dyDescent="0.25">
      <c r="B71" s="1" t="s">
        <v>37</v>
      </c>
      <c r="C71" s="1" t="str">
        <f>"09607052340392040244"</f>
        <v>09607052340392040244</v>
      </c>
      <c r="D71" s="1">
        <v>12006.72</v>
      </c>
      <c r="E71" s="1">
        <v>0</v>
      </c>
      <c r="F71" s="1">
        <v>12006.72</v>
      </c>
      <c r="G71" s="1">
        <v>12006.72</v>
      </c>
      <c r="H71" s="1">
        <v>0</v>
      </c>
      <c r="I71" s="1">
        <v>1</v>
      </c>
      <c r="J71" s="1">
        <v>12006.72</v>
      </c>
      <c r="K71" s="1">
        <v>1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</row>
    <row r="72" spans="2:27" ht="60" customHeight="1" x14ac:dyDescent="0.25">
      <c r="B72" s="1" t="s">
        <v>38</v>
      </c>
      <c r="C72" s="1" t="str">
        <f>"09604012340390019244"</f>
        <v>09604012340390019244</v>
      </c>
      <c r="D72" s="1">
        <v>230997</v>
      </c>
      <c r="E72" s="1">
        <v>0</v>
      </c>
      <c r="F72" s="1">
        <v>230997</v>
      </c>
      <c r="G72" s="1">
        <v>230997</v>
      </c>
      <c r="H72" s="1">
        <v>0</v>
      </c>
      <c r="I72" s="1">
        <v>1</v>
      </c>
      <c r="J72" s="1">
        <v>230997</v>
      </c>
      <c r="K72" s="1">
        <v>1</v>
      </c>
      <c r="L72" s="1">
        <v>0</v>
      </c>
      <c r="M72" s="1">
        <v>0</v>
      </c>
      <c r="N72" s="1">
        <v>0</v>
      </c>
      <c r="O72" s="1">
        <v>352800</v>
      </c>
      <c r="P72" s="1">
        <v>234550</v>
      </c>
      <c r="Q72" s="1">
        <v>234550</v>
      </c>
      <c r="R72" s="1">
        <v>0</v>
      </c>
      <c r="S72" s="1">
        <v>0.66482399999999997</v>
      </c>
      <c r="T72" s="1">
        <v>352800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</row>
    <row r="73" spans="2:27" ht="60" customHeight="1" x14ac:dyDescent="0.25">
      <c r="B73" s="1" t="s">
        <v>38</v>
      </c>
      <c r="C73" s="1" t="str">
        <f>"09604012340390020242"</f>
        <v>09604012340390020242</v>
      </c>
      <c r="D73" s="1">
        <v>530500</v>
      </c>
      <c r="E73" s="1">
        <v>0</v>
      </c>
      <c r="F73" s="1">
        <v>528764.73</v>
      </c>
      <c r="G73" s="1">
        <v>528764.73</v>
      </c>
      <c r="H73" s="1">
        <v>0</v>
      </c>
      <c r="I73" s="1">
        <v>0.99672899999999998</v>
      </c>
      <c r="J73" s="1">
        <v>528764.73</v>
      </c>
      <c r="K73" s="1">
        <v>0.99672899999999998</v>
      </c>
      <c r="L73" s="1">
        <v>1735.27</v>
      </c>
      <c r="M73" s="1">
        <v>1735.27</v>
      </c>
      <c r="N73" s="1">
        <v>1735.27</v>
      </c>
      <c r="O73" s="1">
        <v>485300</v>
      </c>
      <c r="P73" s="1">
        <v>75300</v>
      </c>
      <c r="Q73" s="1">
        <v>75300</v>
      </c>
      <c r="R73" s="1">
        <v>0</v>
      </c>
      <c r="S73" s="1">
        <v>0.15516199999999999</v>
      </c>
      <c r="T73" s="1">
        <v>485300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</row>
    <row r="74" spans="2:27" ht="60" customHeight="1" x14ac:dyDescent="0.25">
      <c r="B74" s="1" t="s">
        <v>38</v>
      </c>
      <c r="C74" s="1" t="str">
        <f>"09604012340390020244"</f>
        <v>09604012340390020244</v>
      </c>
      <c r="D74" s="1">
        <v>1796350</v>
      </c>
      <c r="E74" s="1">
        <v>0</v>
      </c>
      <c r="F74" s="1">
        <v>1796350</v>
      </c>
      <c r="G74" s="1">
        <v>1796350</v>
      </c>
      <c r="H74" s="1">
        <v>0</v>
      </c>
      <c r="I74" s="1">
        <v>1</v>
      </c>
      <c r="J74" s="1">
        <v>1796350</v>
      </c>
      <c r="K74" s="1">
        <v>1</v>
      </c>
      <c r="L74" s="1">
        <v>0</v>
      </c>
      <c r="M74" s="1">
        <v>0</v>
      </c>
      <c r="N74" s="1">
        <v>0</v>
      </c>
      <c r="O74" s="1">
        <v>1736500</v>
      </c>
      <c r="P74" s="1">
        <v>542294.96</v>
      </c>
      <c r="Q74" s="1">
        <v>542294.96</v>
      </c>
      <c r="R74" s="1">
        <v>0</v>
      </c>
      <c r="S74" s="1">
        <v>0.31229200000000001</v>
      </c>
      <c r="T74" s="1">
        <v>1736500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</row>
    <row r="75" spans="2:27" ht="60" customHeight="1" x14ac:dyDescent="0.25">
      <c r="B75" s="1" t="s">
        <v>38</v>
      </c>
      <c r="C75" s="1" t="str">
        <f>"09604012340390071244"</f>
        <v>09604012340390071244</v>
      </c>
      <c r="D75" s="1">
        <v>360500</v>
      </c>
      <c r="E75" s="1">
        <v>0</v>
      </c>
      <c r="F75" s="1">
        <v>360500</v>
      </c>
      <c r="G75" s="1">
        <v>360500</v>
      </c>
      <c r="H75" s="1">
        <v>0</v>
      </c>
      <c r="I75" s="1">
        <v>1</v>
      </c>
      <c r="J75" s="1">
        <v>360500</v>
      </c>
      <c r="K75" s="1">
        <v>1</v>
      </c>
      <c r="L75" s="1">
        <v>0</v>
      </c>
      <c r="M75" s="1">
        <v>0</v>
      </c>
      <c r="N75" s="1">
        <v>0</v>
      </c>
      <c r="O75" s="1">
        <v>360500</v>
      </c>
      <c r="P75" s="1">
        <v>0</v>
      </c>
      <c r="Q75" s="1">
        <v>0</v>
      </c>
      <c r="R75" s="1">
        <v>0</v>
      </c>
      <c r="S75" s="1">
        <v>0</v>
      </c>
      <c r="T75" s="1">
        <v>360500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</row>
    <row r="76" spans="2:27" ht="60" customHeight="1" x14ac:dyDescent="0.25">
      <c r="B76" s="1" t="s">
        <v>38</v>
      </c>
      <c r="C76" s="1" t="str">
        <f>"09607052340390020244"</f>
        <v>09607052340390020244</v>
      </c>
      <c r="D76" s="1">
        <v>48000</v>
      </c>
      <c r="E76" s="1">
        <v>0</v>
      </c>
      <c r="F76" s="1">
        <v>48000</v>
      </c>
      <c r="G76" s="1">
        <v>48000</v>
      </c>
      <c r="H76" s="1">
        <v>0</v>
      </c>
      <c r="I76" s="1">
        <v>1</v>
      </c>
      <c r="J76" s="1">
        <v>48000</v>
      </c>
      <c r="K76" s="1">
        <v>1</v>
      </c>
      <c r="L76" s="1">
        <v>0</v>
      </c>
      <c r="M76" s="1">
        <v>0</v>
      </c>
      <c r="N76" s="1">
        <v>0</v>
      </c>
      <c r="O76" s="1">
        <v>42200</v>
      </c>
      <c r="P76" s="1">
        <v>0</v>
      </c>
      <c r="Q76" s="1">
        <v>0</v>
      </c>
      <c r="R76" s="1">
        <v>0</v>
      </c>
      <c r="S76" s="1">
        <v>0</v>
      </c>
      <c r="T76" s="1">
        <v>42200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</row>
    <row r="77" spans="2:27" ht="60" customHeight="1" x14ac:dyDescent="0.25">
      <c r="B77" s="1" t="s">
        <v>39</v>
      </c>
      <c r="C77" s="1" t="str">
        <f>"09604012340390019244"</f>
        <v>09604012340390019244</v>
      </c>
      <c r="D77" s="1">
        <v>189800</v>
      </c>
      <c r="E77" s="1">
        <v>0</v>
      </c>
      <c r="F77" s="1">
        <v>189800</v>
      </c>
      <c r="G77" s="1">
        <v>189800</v>
      </c>
      <c r="H77" s="1">
        <v>0</v>
      </c>
      <c r="I77" s="1">
        <v>1</v>
      </c>
      <c r="J77" s="1">
        <v>189782</v>
      </c>
      <c r="K77" s="1">
        <v>0.99990500000000004</v>
      </c>
      <c r="L77" s="1">
        <v>0</v>
      </c>
      <c r="M77" s="1">
        <v>0</v>
      </c>
      <c r="N77" s="1">
        <v>18</v>
      </c>
      <c r="O77" s="1">
        <v>189800</v>
      </c>
      <c r="P77" s="1">
        <v>0</v>
      </c>
      <c r="Q77" s="1">
        <v>0</v>
      </c>
      <c r="R77" s="1">
        <v>0</v>
      </c>
      <c r="S77" s="1">
        <v>0</v>
      </c>
      <c r="T77" s="1">
        <v>189800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</row>
    <row r="78" spans="2:27" ht="60" customHeight="1" x14ac:dyDescent="0.25">
      <c r="B78" s="1" t="s">
        <v>39</v>
      </c>
      <c r="C78" s="1" t="str">
        <f>"09604012340390020242"</f>
        <v>09604012340390020242</v>
      </c>
      <c r="D78" s="1">
        <v>515900</v>
      </c>
      <c r="E78" s="1">
        <v>0</v>
      </c>
      <c r="F78" s="1">
        <v>515716</v>
      </c>
      <c r="G78" s="1">
        <v>515716</v>
      </c>
      <c r="H78" s="1">
        <v>0</v>
      </c>
      <c r="I78" s="1">
        <v>0.99964299999999995</v>
      </c>
      <c r="J78" s="1">
        <v>515716</v>
      </c>
      <c r="K78" s="1">
        <v>0.99964299999999995</v>
      </c>
      <c r="L78" s="1">
        <v>184</v>
      </c>
      <c r="M78" s="1">
        <v>184</v>
      </c>
      <c r="N78" s="1">
        <v>184</v>
      </c>
      <c r="O78" s="1">
        <v>339700</v>
      </c>
      <c r="P78" s="1">
        <v>0</v>
      </c>
      <c r="Q78" s="1">
        <v>0</v>
      </c>
      <c r="R78" s="1">
        <v>0</v>
      </c>
      <c r="S78" s="1">
        <v>0</v>
      </c>
      <c r="T78" s="1">
        <v>339700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</row>
    <row r="79" spans="2:27" ht="60" customHeight="1" x14ac:dyDescent="0.25">
      <c r="B79" s="1" t="s">
        <v>39</v>
      </c>
      <c r="C79" s="1" t="str">
        <f>"09604012340390020244"</f>
        <v>09604012340390020244</v>
      </c>
      <c r="D79" s="1">
        <v>1454100</v>
      </c>
      <c r="E79" s="1">
        <v>0</v>
      </c>
      <c r="F79" s="1">
        <v>1462900</v>
      </c>
      <c r="G79" s="1">
        <v>1462900</v>
      </c>
      <c r="H79" s="1">
        <v>0</v>
      </c>
      <c r="I79" s="1">
        <v>1.0060519999999999</v>
      </c>
      <c r="J79" s="1">
        <v>1462900</v>
      </c>
      <c r="K79" s="1">
        <v>1.0060519999999999</v>
      </c>
      <c r="L79" s="1">
        <v>-8800</v>
      </c>
      <c r="M79" s="1">
        <v>-8800</v>
      </c>
      <c r="N79" s="1">
        <v>-8800</v>
      </c>
      <c r="O79" s="1">
        <v>1454100</v>
      </c>
      <c r="P79" s="1">
        <v>0</v>
      </c>
      <c r="Q79" s="1">
        <v>0</v>
      </c>
      <c r="R79" s="1">
        <v>0</v>
      </c>
      <c r="S79" s="1">
        <v>0</v>
      </c>
      <c r="T79" s="1">
        <v>1454100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</row>
    <row r="80" spans="2:27" ht="60" customHeight="1" x14ac:dyDescent="0.25">
      <c r="B80" s="1" t="s">
        <v>39</v>
      </c>
      <c r="C80" s="1" t="str">
        <f>"09604012340390071244"</f>
        <v>09604012340390071244</v>
      </c>
      <c r="D80" s="1">
        <v>11000</v>
      </c>
      <c r="E80" s="1">
        <v>0</v>
      </c>
      <c r="F80" s="1">
        <v>11000</v>
      </c>
      <c r="G80" s="1">
        <v>11000</v>
      </c>
      <c r="H80" s="1">
        <v>0</v>
      </c>
      <c r="I80" s="1">
        <v>1</v>
      </c>
      <c r="J80" s="1">
        <v>11000</v>
      </c>
      <c r="K80" s="1">
        <v>1</v>
      </c>
      <c r="L80" s="1">
        <v>0</v>
      </c>
      <c r="M80" s="1">
        <v>0</v>
      </c>
      <c r="N80" s="1">
        <v>0</v>
      </c>
      <c r="O80" s="1">
        <v>11000</v>
      </c>
      <c r="P80" s="1">
        <v>0</v>
      </c>
      <c r="Q80" s="1">
        <v>0</v>
      </c>
      <c r="R80" s="1">
        <v>0</v>
      </c>
      <c r="S80" s="1">
        <v>0</v>
      </c>
      <c r="T80" s="1">
        <v>11000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</row>
    <row r="81" spans="2:27" ht="60" customHeight="1" x14ac:dyDescent="0.25">
      <c r="B81" s="1" t="s">
        <v>39</v>
      </c>
      <c r="C81" s="1" t="str">
        <f>"09604012340390071247"</f>
        <v>09604012340390071247</v>
      </c>
      <c r="D81" s="1">
        <v>141200</v>
      </c>
      <c r="E81" s="1">
        <v>0</v>
      </c>
      <c r="F81" s="1">
        <v>141200</v>
      </c>
      <c r="G81" s="1">
        <v>141200</v>
      </c>
      <c r="H81" s="1">
        <v>0</v>
      </c>
      <c r="I81" s="1">
        <v>1</v>
      </c>
      <c r="J81" s="1">
        <v>141200</v>
      </c>
      <c r="K81" s="1">
        <v>1</v>
      </c>
      <c r="L81" s="1">
        <v>0</v>
      </c>
      <c r="M81" s="1">
        <v>0</v>
      </c>
      <c r="N81" s="1">
        <v>0</v>
      </c>
      <c r="O81" s="1">
        <v>141200</v>
      </c>
      <c r="P81" s="1">
        <v>0</v>
      </c>
      <c r="Q81" s="1">
        <v>0</v>
      </c>
      <c r="R81" s="1">
        <v>0</v>
      </c>
      <c r="S81" s="1">
        <v>0</v>
      </c>
      <c r="T81" s="1">
        <v>141200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</row>
    <row r="82" spans="2:27" ht="60" customHeight="1" x14ac:dyDescent="0.25">
      <c r="B82" s="1" t="s">
        <v>39</v>
      </c>
      <c r="C82" s="1" t="str">
        <f>"09607052340390020244"</f>
        <v>09607052340390020244</v>
      </c>
      <c r="D82" s="1">
        <v>50000</v>
      </c>
      <c r="E82" s="1">
        <v>0</v>
      </c>
      <c r="F82" s="1">
        <v>49500</v>
      </c>
      <c r="G82" s="1">
        <v>49500</v>
      </c>
      <c r="H82" s="1">
        <v>0</v>
      </c>
      <c r="I82" s="1">
        <v>0.99</v>
      </c>
      <c r="J82" s="1">
        <v>49500</v>
      </c>
      <c r="K82" s="1">
        <v>0.99</v>
      </c>
      <c r="L82" s="1">
        <v>500</v>
      </c>
      <c r="M82" s="1">
        <v>500</v>
      </c>
      <c r="N82" s="1">
        <v>500</v>
      </c>
      <c r="O82" s="1">
        <v>50000</v>
      </c>
      <c r="P82" s="1">
        <v>0</v>
      </c>
      <c r="Q82" s="1">
        <v>0</v>
      </c>
      <c r="R82" s="1">
        <v>0</v>
      </c>
      <c r="S82" s="1">
        <v>0</v>
      </c>
      <c r="T82" s="1">
        <v>50000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</row>
    <row r="83" spans="2:27" ht="60" customHeight="1" x14ac:dyDescent="0.25">
      <c r="B83" s="1" t="s">
        <v>40</v>
      </c>
      <c r="C83" s="1" t="str">
        <f>"09604012340390019244"</f>
        <v>09604012340390019244</v>
      </c>
      <c r="D83" s="1">
        <v>638400</v>
      </c>
      <c r="E83" s="1">
        <v>0</v>
      </c>
      <c r="F83" s="1">
        <v>638360.18000000005</v>
      </c>
      <c r="G83" s="1">
        <v>638360.18000000005</v>
      </c>
      <c r="H83" s="1">
        <v>0</v>
      </c>
      <c r="I83" s="1">
        <v>0.99993799999999999</v>
      </c>
      <c r="J83" s="1">
        <v>595329.78</v>
      </c>
      <c r="K83" s="1">
        <v>0.93253399999999997</v>
      </c>
      <c r="L83" s="1">
        <v>39.82</v>
      </c>
      <c r="M83" s="1">
        <v>39.82</v>
      </c>
      <c r="N83" s="1">
        <v>43070.22</v>
      </c>
      <c r="O83" s="1">
        <v>745000</v>
      </c>
      <c r="P83" s="1">
        <v>204393.94</v>
      </c>
      <c r="Q83" s="1">
        <v>204393.94</v>
      </c>
      <c r="R83" s="1">
        <v>0</v>
      </c>
      <c r="S83" s="1">
        <v>0.27435399999999999</v>
      </c>
      <c r="T83" s="1">
        <v>776000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</row>
    <row r="84" spans="2:27" ht="60" customHeight="1" x14ac:dyDescent="0.25">
      <c r="B84" s="1" t="s">
        <v>40</v>
      </c>
      <c r="C84" s="1" t="str">
        <f>"09604012340390020242"</f>
        <v>09604012340390020242</v>
      </c>
      <c r="D84" s="1">
        <v>1807000</v>
      </c>
      <c r="E84" s="1">
        <v>0</v>
      </c>
      <c r="F84" s="1">
        <v>1806866.59</v>
      </c>
      <c r="G84" s="1">
        <v>1806866.59</v>
      </c>
      <c r="H84" s="1">
        <v>0</v>
      </c>
      <c r="I84" s="1">
        <v>0.99992599999999998</v>
      </c>
      <c r="J84" s="1">
        <v>1805794.59</v>
      </c>
      <c r="K84" s="1">
        <v>0.99933300000000003</v>
      </c>
      <c r="L84" s="1">
        <v>133.41</v>
      </c>
      <c r="M84" s="1">
        <v>133.41</v>
      </c>
      <c r="N84" s="1">
        <v>1205.4100000000001</v>
      </c>
      <c r="O84" s="1">
        <v>1188900</v>
      </c>
      <c r="P84" s="1">
        <v>72500</v>
      </c>
      <c r="Q84" s="1">
        <v>72500</v>
      </c>
      <c r="R84" s="1">
        <v>0</v>
      </c>
      <c r="S84" s="1">
        <v>6.0981E-2</v>
      </c>
      <c r="T84" s="1">
        <v>1188900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</row>
    <row r="85" spans="2:27" ht="60" customHeight="1" x14ac:dyDescent="0.25">
      <c r="B85" s="1" t="s">
        <v>40</v>
      </c>
      <c r="C85" s="1" t="str">
        <f>"09604012340390020244"</f>
        <v>09604012340390020244</v>
      </c>
      <c r="D85" s="1">
        <v>3528920</v>
      </c>
      <c r="E85" s="1">
        <v>0</v>
      </c>
      <c r="F85" s="1">
        <v>3528608.32</v>
      </c>
      <c r="G85" s="1">
        <v>3528608.32</v>
      </c>
      <c r="H85" s="1">
        <v>0</v>
      </c>
      <c r="I85" s="1">
        <v>0.99991200000000002</v>
      </c>
      <c r="J85" s="1">
        <v>3398467.74</v>
      </c>
      <c r="K85" s="1">
        <v>0.96303300000000003</v>
      </c>
      <c r="L85" s="1">
        <v>311.68</v>
      </c>
      <c r="M85" s="1">
        <v>311.68</v>
      </c>
      <c r="N85" s="1">
        <v>130452.26</v>
      </c>
      <c r="O85" s="1">
        <v>3590400</v>
      </c>
      <c r="P85" s="1">
        <v>273061.92</v>
      </c>
      <c r="Q85" s="1">
        <v>33793.919999999998</v>
      </c>
      <c r="R85" s="1">
        <v>239268</v>
      </c>
      <c r="S85" s="1">
        <v>9.4120000000000002E-3</v>
      </c>
      <c r="T85" s="1">
        <v>3558300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</row>
    <row r="86" spans="2:27" ht="60" customHeight="1" x14ac:dyDescent="0.25">
      <c r="B86" s="1" t="s">
        <v>40</v>
      </c>
      <c r="C86" s="1" t="str">
        <f>"09604012340390071244"</f>
        <v>09604012340390071244</v>
      </c>
      <c r="D86" s="1">
        <v>365915</v>
      </c>
      <c r="E86" s="1">
        <v>0</v>
      </c>
      <c r="F86" s="1">
        <v>365915</v>
      </c>
      <c r="G86" s="1">
        <v>365915</v>
      </c>
      <c r="H86" s="1">
        <v>0</v>
      </c>
      <c r="I86" s="1">
        <v>1</v>
      </c>
      <c r="J86" s="1">
        <v>346274.3</v>
      </c>
      <c r="K86" s="1">
        <v>0.94632400000000005</v>
      </c>
      <c r="L86" s="1">
        <v>0</v>
      </c>
      <c r="M86" s="1">
        <v>0</v>
      </c>
      <c r="N86" s="1">
        <v>19640.7</v>
      </c>
      <c r="O86" s="1">
        <v>368700</v>
      </c>
      <c r="P86" s="1">
        <v>50000</v>
      </c>
      <c r="Q86" s="1">
        <v>50000</v>
      </c>
      <c r="R86" s="1">
        <v>0</v>
      </c>
      <c r="S86" s="1">
        <v>0.13561200000000001</v>
      </c>
      <c r="T86" s="1">
        <v>369700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</row>
    <row r="87" spans="2:27" ht="60" customHeight="1" x14ac:dyDescent="0.25">
      <c r="B87" s="1" t="s">
        <v>40</v>
      </c>
      <c r="C87" s="1" t="str">
        <f>"09604012340390071247"</f>
        <v>09604012340390071247</v>
      </c>
      <c r="D87" s="1">
        <v>637100</v>
      </c>
      <c r="E87" s="1">
        <v>0</v>
      </c>
      <c r="F87" s="1">
        <v>637100</v>
      </c>
      <c r="G87" s="1">
        <v>637100</v>
      </c>
      <c r="H87" s="1">
        <v>0</v>
      </c>
      <c r="I87" s="1">
        <v>1</v>
      </c>
      <c r="J87" s="1">
        <v>619679.48</v>
      </c>
      <c r="K87" s="1">
        <v>0.97265699999999999</v>
      </c>
      <c r="L87" s="1">
        <v>0</v>
      </c>
      <c r="M87" s="1">
        <v>0</v>
      </c>
      <c r="N87" s="1">
        <v>17420.52</v>
      </c>
      <c r="O87" s="1">
        <v>550100</v>
      </c>
      <c r="P87" s="1">
        <v>70100</v>
      </c>
      <c r="Q87" s="1">
        <v>70100</v>
      </c>
      <c r="R87" s="1">
        <v>0</v>
      </c>
      <c r="S87" s="1">
        <v>0.12743099999999999</v>
      </c>
      <c r="T87" s="1">
        <v>550100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</row>
    <row r="88" spans="2:27" ht="60" customHeight="1" x14ac:dyDescent="0.25">
      <c r="B88" s="1" t="s">
        <v>40</v>
      </c>
      <c r="C88" s="1" t="str">
        <f>"09607052340390020244"</f>
        <v>09607052340390020244</v>
      </c>
      <c r="D88" s="1">
        <v>117700</v>
      </c>
      <c r="E88" s="1">
        <v>0</v>
      </c>
      <c r="F88" s="1">
        <v>117190</v>
      </c>
      <c r="G88" s="1">
        <v>117190</v>
      </c>
      <c r="H88" s="1">
        <v>0</v>
      </c>
      <c r="I88" s="1">
        <v>0.99566699999999997</v>
      </c>
      <c r="J88" s="1">
        <v>117190</v>
      </c>
      <c r="K88" s="1">
        <v>0.99566699999999997</v>
      </c>
      <c r="L88" s="1">
        <v>510</v>
      </c>
      <c r="M88" s="1">
        <v>510</v>
      </c>
      <c r="N88" s="1">
        <v>510</v>
      </c>
      <c r="O88" s="1">
        <v>78100</v>
      </c>
      <c r="P88" s="1">
        <v>0</v>
      </c>
      <c r="Q88" s="1">
        <v>0</v>
      </c>
      <c r="R88" s="1">
        <v>0</v>
      </c>
      <c r="S88" s="1">
        <v>0</v>
      </c>
      <c r="T88" s="1">
        <v>78100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</row>
    <row r="89" spans="2:27" ht="60" customHeight="1" x14ac:dyDescent="0.25">
      <c r="B89" s="1" t="s">
        <v>40</v>
      </c>
      <c r="C89" s="1" t="str">
        <f>"09607052340392040244"</f>
        <v>09607052340392040244</v>
      </c>
      <c r="D89" s="1">
        <v>6828.48</v>
      </c>
      <c r="E89" s="1">
        <v>0</v>
      </c>
      <c r="F89" s="1">
        <v>6757.12</v>
      </c>
      <c r="G89" s="1">
        <v>6757.12</v>
      </c>
      <c r="H89" s="1">
        <v>0</v>
      </c>
      <c r="I89" s="1">
        <v>0.98955000000000004</v>
      </c>
      <c r="J89" s="1">
        <v>6757.12</v>
      </c>
      <c r="K89" s="1">
        <v>0.98955000000000004</v>
      </c>
      <c r="L89" s="1">
        <v>71.36</v>
      </c>
      <c r="M89" s="1">
        <v>71.36</v>
      </c>
      <c r="N89" s="1">
        <v>71.36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</row>
    <row r="90" spans="2:27" ht="60" customHeight="1" x14ac:dyDescent="0.25">
      <c r="B90" s="1" t="s">
        <v>41</v>
      </c>
      <c r="C90" s="1" t="str">
        <f>"09604012340390019244"</f>
        <v>09604012340390019244</v>
      </c>
      <c r="D90" s="1">
        <v>514100</v>
      </c>
      <c r="E90" s="1">
        <v>0</v>
      </c>
      <c r="F90" s="1">
        <v>513761.34</v>
      </c>
      <c r="G90" s="1">
        <v>513761.34</v>
      </c>
      <c r="H90" s="1">
        <v>0</v>
      </c>
      <c r="I90" s="1">
        <v>0.99934100000000003</v>
      </c>
      <c r="J90" s="1">
        <v>513761.34</v>
      </c>
      <c r="K90" s="1">
        <v>0.99934100000000003</v>
      </c>
      <c r="L90" s="1">
        <v>338.66</v>
      </c>
      <c r="M90" s="1">
        <v>338.66</v>
      </c>
      <c r="N90" s="1">
        <v>338.66</v>
      </c>
      <c r="O90" s="1">
        <v>549900</v>
      </c>
      <c r="P90" s="1">
        <v>159900</v>
      </c>
      <c r="Q90" s="1">
        <v>159900</v>
      </c>
      <c r="R90" s="1">
        <v>0</v>
      </c>
      <c r="S90" s="1">
        <v>0.29077999999999998</v>
      </c>
      <c r="T90" s="1">
        <v>532900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</row>
    <row r="91" spans="2:27" ht="60" customHeight="1" x14ac:dyDescent="0.25">
      <c r="B91" s="1" t="s">
        <v>41</v>
      </c>
      <c r="C91" s="1" t="str">
        <f>"09604012340390020242"</f>
        <v>09604012340390020242</v>
      </c>
      <c r="D91" s="1">
        <v>1023100</v>
      </c>
      <c r="E91" s="1">
        <v>0</v>
      </c>
      <c r="F91" s="1">
        <v>1022880</v>
      </c>
      <c r="G91" s="1">
        <v>1022880</v>
      </c>
      <c r="H91" s="1">
        <v>0</v>
      </c>
      <c r="I91" s="1">
        <v>0.99978500000000003</v>
      </c>
      <c r="J91" s="1">
        <v>1022880</v>
      </c>
      <c r="K91" s="1">
        <v>0.99978500000000003</v>
      </c>
      <c r="L91" s="1">
        <v>220</v>
      </c>
      <c r="M91" s="1">
        <v>220</v>
      </c>
      <c r="N91" s="1">
        <v>220</v>
      </c>
      <c r="O91" s="1">
        <v>558100</v>
      </c>
      <c r="P91" s="1">
        <v>0</v>
      </c>
      <c r="Q91" s="1">
        <v>0</v>
      </c>
      <c r="R91" s="1">
        <v>0</v>
      </c>
      <c r="S91" s="1">
        <v>0</v>
      </c>
      <c r="T91" s="1">
        <v>558100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</row>
    <row r="92" spans="2:27" ht="60" customHeight="1" x14ac:dyDescent="0.25">
      <c r="B92" s="1" t="s">
        <v>41</v>
      </c>
      <c r="C92" s="1" t="str">
        <f>"09604012340390020244"</f>
        <v>09604012340390020244</v>
      </c>
      <c r="D92" s="1">
        <v>795000</v>
      </c>
      <c r="E92" s="1">
        <v>0</v>
      </c>
      <c r="F92" s="1">
        <v>795000</v>
      </c>
      <c r="G92" s="1">
        <v>795000</v>
      </c>
      <c r="H92" s="1">
        <v>0</v>
      </c>
      <c r="I92" s="1">
        <v>1</v>
      </c>
      <c r="J92" s="1">
        <v>795000</v>
      </c>
      <c r="K92" s="1">
        <v>1</v>
      </c>
      <c r="L92" s="1">
        <v>0</v>
      </c>
      <c r="M92" s="1">
        <v>0</v>
      </c>
      <c r="N92" s="1">
        <v>0</v>
      </c>
      <c r="O92" s="1">
        <v>504300</v>
      </c>
      <c r="P92" s="1">
        <v>0</v>
      </c>
      <c r="Q92" s="1">
        <v>0</v>
      </c>
      <c r="R92" s="1">
        <v>0</v>
      </c>
      <c r="S92" s="1">
        <v>0</v>
      </c>
      <c r="T92" s="1">
        <v>521300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</row>
    <row r="93" spans="2:27" ht="60" customHeight="1" x14ac:dyDescent="0.25">
      <c r="B93" s="1" t="s">
        <v>41</v>
      </c>
      <c r="C93" s="1" t="str">
        <f>"09604012340390071244"</f>
        <v>09604012340390071244</v>
      </c>
      <c r="D93" s="1">
        <v>56300</v>
      </c>
      <c r="E93" s="1">
        <v>0</v>
      </c>
      <c r="F93" s="1">
        <v>56300</v>
      </c>
      <c r="G93" s="1">
        <v>56300</v>
      </c>
      <c r="H93" s="1">
        <v>0</v>
      </c>
      <c r="I93" s="1">
        <v>1</v>
      </c>
      <c r="J93" s="1">
        <v>56300</v>
      </c>
      <c r="K93" s="1">
        <v>1</v>
      </c>
      <c r="L93" s="1">
        <v>0</v>
      </c>
      <c r="M93" s="1">
        <v>0</v>
      </c>
      <c r="N93" s="1">
        <v>0</v>
      </c>
      <c r="O93" s="1">
        <v>58300</v>
      </c>
      <c r="P93" s="1">
        <v>0</v>
      </c>
      <c r="Q93" s="1">
        <v>0</v>
      </c>
      <c r="R93" s="1">
        <v>0</v>
      </c>
      <c r="S93" s="1">
        <v>0</v>
      </c>
      <c r="T93" s="1">
        <v>58300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</row>
    <row r="94" spans="2:27" ht="60" customHeight="1" x14ac:dyDescent="0.25">
      <c r="B94" s="1" t="s">
        <v>41</v>
      </c>
      <c r="C94" s="1" t="str">
        <f>"09604012340390071247"</f>
        <v>09604012340390071247</v>
      </c>
      <c r="D94" s="1">
        <v>593700</v>
      </c>
      <c r="E94" s="1">
        <v>0</v>
      </c>
      <c r="F94" s="1">
        <v>593687.35</v>
      </c>
      <c r="G94" s="1">
        <v>593687.35</v>
      </c>
      <c r="H94" s="1">
        <v>0</v>
      </c>
      <c r="I94" s="1">
        <v>0.99997899999999995</v>
      </c>
      <c r="J94" s="1">
        <v>593687.35</v>
      </c>
      <c r="K94" s="1">
        <v>0.99997899999999995</v>
      </c>
      <c r="L94" s="1">
        <v>12.65</v>
      </c>
      <c r="M94" s="1">
        <v>12.65</v>
      </c>
      <c r="N94" s="1">
        <v>12.65</v>
      </c>
      <c r="O94" s="1">
        <v>738300</v>
      </c>
      <c r="P94" s="1">
        <v>442200</v>
      </c>
      <c r="Q94" s="1">
        <v>442200</v>
      </c>
      <c r="R94" s="1">
        <v>0</v>
      </c>
      <c r="S94" s="1">
        <v>0.59894400000000003</v>
      </c>
      <c r="T94" s="1">
        <v>738300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</row>
    <row r="95" spans="2:27" ht="60" customHeight="1" x14ac:dyDescent="0.25">
      <c r="B95" s="1" t="s">
        <v>41</v>
      </c>
      <c r="C95" s="1" t="str">
        <f>"09607052340390020244"</f>
        <v>09607052340390020244</v>
      </c>
      <c r="D95" s="1">
        <v>37000</v>
      </c>
      <c r="E95" s="1">
        <v>0</v>
      </c>
      <c r="F95" s="1">
        <v>37000</v>
      </c>
      <c r="G95" s="1">
        <v>37000</v>
      </c>
      <c r="H95" s="1">
        <v>0</v>
      </c>
      <c r="I95" s="1">
        <v>1</v>
      </c>
      <c r="J95" s="1">
        <v>37000</v>
      </c>
      <c r="K95" s="1">
        <v>1</v>
      </c>
      <c r="L95" s="1">
        <v>0</v>
      </c>
      <c r="M95" s="1">
        <v>0</v>
      </c>
      <c r="N95" s="1">
        <v>0</v>
      </c>
      <c r="O95" s="1">
        <v>37000</v>
      </c>
      <c r="P95" s="1">
        <v>0</v>
      </c>
      <c r="Q95" s="1">
        <v>0</v>
      </c>
      <c r="R95" s="1">
        <v>0</v>
      </c>
      <c r="S95" s="1">
        <v>0</v>
      </c>
      <c r="T95" s="1">
        <v>37000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</row>
    <row r="96" spans="2:27" ht="60" customHeight="1" x14ac:dyDescent="0.25">
      <c r="B96" s="1" t="s">
        <v>42</v>
      </c>
      <c r="C96" s="1" t="str">
        <f>"09604012340390019244"</f>
        <v>09604012340390019244</v>
      </c>
      <c r="D96" s="1">
        <v>198100</v>
      </c>
      <c r="E96" s="1">
        <v>0</v>
      </c>
      <c r="F96" s="1">
        <v>198100</v>
      </c>
      <c r="G96" s="1">
        <v>198100</v>
      </c>
      <c r="H96" s="1">
        <v>0</v>
      </c>
      <c r="I96" s="1">
        <v>1</v>
      </c>
      <c r="J96" s="1">
        <v>198100</v>
      </c>
      <c r="K96" s="1">
        <v>1</v>
      </c>
      <c r="L96" s="1">
        <v>0</v>
      </c>
      <c r="M96" s="1">
        <v>0</v>
      </c>
      <c r="N96" s="1">
        <v>0</v>
      </c>
      <c r="O96" s="1">
        <v>234600</v>
      </c>
      <c r="P96" s="1">
        <v>0</v>
      </c>
      <c r="Q96" s="1">
        <v>0</v>
      </c>
      <c r="R96" s="1">
        <v>0</v>
      </c>
      <c r="S96" s="1">
        <v>0</v>
      </c>
      <c r="T96" s="1">
        <v>194600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</row>
    <row r="97" spans="2:27" ht="60" customHeight="1" x14ac:dyDescent="0.25">
      <c r="B97" s="1" t="s">
        <v>42</v>
      </c>
      <c r="C97" s="1" t="str">
        <f>"09604012340390020242"</f>
        <v>09604012340390020242</v>
      </c>
      <c r="D97" s="1">
        <v>1052000</v>
      </c>
      <c r="E97" s="1">
        <v>0</v>
      </c>
      <c r="F97" s="1">
        <v>1051794.5</v>
      </c>
      <c r="G97" s="1">
        <v>1051794.5</v>
      </c>
      <c r="H97" s="1">
        <v>0</v>
      </c>
      <c r="I97" s="1">
        <v>0.99980500000000005</v>
      </c>
      <c r="J97" s="1">
        <v>1051794.5</v>
      </c>
      <c r="K97" s="1">
        <v>0.99980500000000005</v>
      </c>
      <c r="L97" s="1">
        <v>205.5</v>
      </c>
      <c r="M97" s="1">
        <v>205.5</v>
      </c>
      <c r="N97" s="1">
        <v>205.5</v>
      </c>
      <c r="O97" s="1">
        <v>485300</v>
      </c>
      <c r="P97" s="1">
        <v>0</v>
      </c>
      <c r="Q97" s="1">
        <v>0</v>
      </c>
      <c r="R97" s="1">
        <v>0</v>
      </c>
      <c r="S97" s="1">
        <v>0</v>
      </c>
      <c r="T97" s="1">
        <v>485300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</row>
    <row r="98" spans="2:27" ht="60" customHeight="1" x14ac:dyDescent="0.25">
      <c r="B98" s="1" t="s">
        <v>42</v>
      </c>
      <c r="C98" s="1" t="str">
        <f>"09604012340390020244"</f>
        <v>09604012340390020244</v>
      </c>
      <c r="D98" s="1">
        <v>9242700</v>
      </c>
      <c r="E98" s="1">
        <v>0</v>
      </c>
      <c r="F98" s="1">
        <v>9242699.8699999992</v>
      </c>
      <c r="G98" s="1">
        <v>9242699.8699999992</v>
      </c>
      <c r="H98" s="1">
        <v>0</v>
      </c>
      <c r="I98" s="1">
        <v>1</v>
      </c>
      <c r="J98" s="1">
        <v>9242699.8699999992</v>
      </c>
      <c r="K98" s="1">
        <v>1</v>
      </c>
      <c r="L98" s="1">
        <v>0.13</v>
      </c>
      <c r="M98" s="1">
        <v>0.13</v>
      </c>
      <c r="N98" s="1">
        <v>0.13</v>
      </c>
      <c r="O98" s="1">
        <v>9206100</v>
      </c>
      <c r="P98" s="1">
        <v>0</v>
      </c>
      <c r="Q98" s="1">
        <v>0</v>
      </c>
      <c r="R98" s="1">
        <v>0</v>
      </c>
      <c r="S98" s="1">
        <v>0</v>
      </c>
      <c r="T98" s="1">
        <v>9246200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</row>
    <row r="99" spans="2:27" ht="60" customHeight="1" x14ac:dyDescent="0.25">
      <c r="B99" s="1" t="s">
        <v>42</v>
      </c>
      <c r="C99" s="1" t="str">
        <f>"09604012340390071244"</f>
        <v>09604012340390071244</v>
      </c>
      <c r="D99" s="1">
        <v>1300</v>
      </c>
      <c r="E99" s="1">
        <v>0</v>
      </c>
      <c r="F99" s="1">
        <v>1300</v>
      </c>
      <c r="G99" s="1">
        <v>1300</v>
      </c>
      <c r="H99" s="1">
        <v>0</v>
      </c>
      <c r="I99" s="1">
        <v>1</v>
      </c>
      <c r="J99" s="1">
        <v>1300</v>
      </c>
      <c r="K99" s="1">
        <v>1</v>
      </c>
      <c r="L99" s="1">
        <v>0</v>
      </c>
      <c r="M99" s="1">
        <v>0</v>
      </c>
      <c r="N99" s="1">
        <v>0</v>
      </c>
      <c r="O99" s="1">
        <v>1300</v>
      </c>
      <c r="P99" s="1">
        <v>0</v>
      </c>
      <c r="Q99" s="1">
        <v>0</v>
      </c>
      <c r="R99" s="1">
        <v>0</v>
      </c>
      <c r="S99" s="1">
        <v>0</v>
      </c>
      <c r="T99" s="1">
        <v>1300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</row>
    <row r="100" spans="2:27" ht="60" customHeight="1" x14ac:dyDescent="0.25">
      <c r="B100" s="1" t="s">
        <v>42</v>
      </c>
      <c r="C100" s="1" t="str">
        <f>"09604012340390071247"</f>
        <v>09604012340390071247</v>
      </c>
      <c r="D100" s="1">
        <v>37100</v>
      </c>
      <c r="E100" s="1">
        <v>0</v>
      </c>
      <c r="F100" s="1">
        <v>37085.26</v>
      </c>
      <c r="G100" s="1">
        <v>37085.26</v>
      </c>
      <c r="H100" s="1">
        <v>0</v>
      </c>
      <c r="I100" s="1">
        <v>0.99960300000000002</v>
      </c>
      <c r="J100" s="1">
        <v>37085.26</v>
      </c>
      <c r="K100" s="1">
        <v>0.99960300000000002</v>
      </c>
      <c r="L100" s="1">
        <v>14.74</v>
      </c>
      <c r="M100" s="1">
        <v>14.74</v>
      </c>
      <c r="N100" s="1">
        <v>14.74</v>
      </c>
      <c r="O100" s="1">
        <v>30500</v>
      </c>
      <c r="P100" s="1">
        <v>0</v>
      </c>
      <c r="Q100" s="1">
        <v>0</v>
      </c>
      <c r="R100" s="1">
        <v>0</v>
      </c>
      <c r="S100" s="1">
        <v>0</v>
      </c>
      <c r="T100" s="1">
        <v>30500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</row>
    <row r="101" spans="2:27" ht="60" customHeight="1" x14ac:dyDescent="0.25">
      <c r="B101" s="1" t="s">
        <v>42</v>
      </c>
      <c r="C101" s="1" t="str">
        <f>"09607052340390020244"</f>
        <v>09607052340390020244</v>
      </c>
      <c r="D101" s="1">
        <v>24500</v>
      </c>
      <c r="E101" s="1">
        <v>0</v>
      </c>
      <c r="F101" s="1">
        <v>24500</v>
      </c>
      <c r="G101" s="1">
        <v>24500</v>
      </c>
      <c r="H101" s="1">
        <v>0</v>
      </c>
      <c r="I101" s="1">
        <v>1</v>
      </c>
      <c r="J101" s="1">
        <v>24500</v>
      </c>
      <c r="K101" s="1">
        <v>1</v>
      </c>
      <c r="L101" s="1">
        <v>0</v>
      </c>
      <c r="M101" s="1">
        <v>0</v>
      </c>
      <c r="N101" s="1">
        <v>0</v>
      </c>
      <c r="O101" s="1">
        <v>24500</v>
      </c>
      <c r="P101" s="1">
        <v>0</v>
      </c>
      <c r="Q101" s="1">
        <v>0</v>
      </c>
      <c r="R101" s="1">
        <v>0</v>
      </c>
      <c r="S101" s="1">
        <v>0</v>
      </c>
      <c r="T101" s="1">
        <v>24500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</row>
    <row r="102" spans="2:27" ht="60" customHeight="1" x14ac:dyDescent="0.25">
      <c r="B102" s="1" t="s">
        <v>42</v>
      </c>
      <c r="C102" s="1" t="str">
        <f>"09607052340392040244"</f>
        <v>09607052340392040244</v>
      </c>
      <c r="D102" s="1">
        <v>7914.24</v>
      </c>
      <c r="E102" s="1">
        <v>0</v>
      </c>
      <c r="F102" s="1">
        <v>7914.24</v>
      </c>
      <c r="G102" s="1">
        <v>7914.24</v>
      </c>
      <c r="H102" s="1">
        <v>0</v>
      </c>
      <c r="I102" s="1">
        <v>1</v>
      </c>
      <c r="J102" s="1">
        <v>7914.24</v>
      </c>
      <c r="K102" s="1">
        <v>1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</row>
    <row r="103" spans="2:27" ht="60" customHeight="1" x14ac:dyDescent="0.25">
      <c r="B103" s="1" t="s">
        <v>43</v>
      </c>
      <c r="C103" s="1" t="str">
        <f>"09604012340390019244"</f>
        <v>09604012340390019244</v>
      </c>
      <c r="D103" s="1">
        <v>795400</v>
      </c>
      <c r="E103" s="1">
        <v>0</v>
      </c>
      <c r="F103" s="1">
        <v>795286.73</v>
      </c>
      <c r="G103" s="1">
        <v>795286.73</v>
      </c>
      <c r="H103" s="1">
        <v>0</v>
      </c>
      <c r="I103" s="1">
        <v>0.99985800000000002</v>
      </c>
      <c r="J103" s="1">
        <v>795286.73</v>
      </c>
      <c r="K103" s="1">
        <v>0.99985800000000002</v>
      </c>
      <c r="L103" s="1">
        <v>113.27</v>
      </c>
      <c r="M103" s="1">
        <v>113.27</v>
      </c>
      <c r="N103" s="1">
        <v>113.27</v>
      </c>
      <c r="O103" s="1">
        <v>948000</v>
      </c>
      <c r="P103" s="1">
        <v>470000</v>
      </c>
      <c r="Q103" s="1">
        <v>470000</v>
      </c>
      <c r="R103" s="1">
        <v>0</v>
      </c>
      <c r="S103" s="1">
        <v>0.49578100000000003</v>
      </c>
      <c r="T103" s="1">
        <v>948000</v>
      </c>
      <c r="U103" s="1">
        <v>470000</v>
      </c>
      <c r="V103" s="1">
        <v>470000</v>
      </c>
      <c r="W103" s="1">
        <v>0</v>
      </c>
      <c r="X103" s="1">
        <v>0.49578100000000003</v>
      </c>
      <c r="Y103" s="1">
        <v>0</v>
      </c>
      <c r="Z103" s="1">
        <v>0</v>
      </c>
      <c r="AA103" s="1">
        <v>0</v>
      </c>
    </row>
    <row r="104" spans="2:27" ht="60" customHeight="1" x14ac:dyDescent="0.25">
      <c r="B104" s="1" t="s">
        <v>43</v>
      </c>
      <c r="C104" s="1" t="str">
        <f>"09604012340390020242"</f>
        <v>09604012340390020242</v>
      </c>
      <c r="D104" s="1">
        <v>1397300</v>
      </c>
      <c r="E104" s="1">
        <v>0</v>
      </c>
      <c r="F104" s="1">
        <v>1396836.34</v>
      </c>
      <c r="G104" s="1">
        <v>1396836.34</v>
      </c>
      <c r="H104" s="1">
        <v>0</v>
      </c>
      <c r="I104" s="1">
        <v>0.999668</v>
      </c>
      <c r="J104" s="1">
        <v>1396836.34</v>
      </c>
      <c r="K104" s="1">
        <v>0.999668</v>
      </c>
      <c r="L104" s="1">
        <v>463.66</v>
      </c>
      <c r="M104" s="1">
        <v>463.66</v>
      </c>
      <c r="N104" s="1">
        <v>463.66</v>
      </c>
      <c r="O104" s="1">
        <v>1601400</v>
      </c>
      <c r="P104" s="1">
        <v>453300.39</v>
      </c>
      <c r="Q104" s="1">
        <v>0</v>
      </c>
      <c r="R104" s="1">
        <v>453300.39</v>
      </c>
      <c r="S104" s="1">
        <v>0</v>
      </c>
      <c r="T104" s="1">
        <v>1601400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</row>
    <row r="105" spans="2:27" ht="60" customHeight="1" x14ac:dyDescent="0.25">
      <c r="B105" s="1" t="s">
        <v>43</v>
      </c>
      <c r="C105" s="1" t="str">
        <f>"09604012340390020244"</f>
        <v>09604012340390020244</v>
      </c>
      <c r="D105" s="1">
        <v>4235700</v>
      </c>
      <c r="E105" s="1">
        <v>0</v>
      </c>
      <c r="F105" s="1">
        <v>4235688.82</v>
      </c>
      <c r="G105" s="1">
        <v>4235688.82</v>
      </c>
      <c r="H105" s="1">
        <v>0</v>
      </c>
      <c r="I105" s="1">
        <v>0.99999700000000002</v>
      </c>
      <c r="J105" s="1">
        <v>4235688.82</v>
      </c>
      <c r="K105" s="1">
        <v>0.99999700000000002</v>
      </c>
      <c r="L105" s="1">
        <v>11.18</v>
      </c>
      <c r="M105" s="1">
        <v>11.18</v>
      </c>
      <c r="N105" s="1">
        <v>11.18</v>
      </c>
      <c r="O105" s="1">
        <v>4104100</v>
      </c>
      <c r="P105" s="1">
        <v>2098121.27</v>
      </c>
      <c r="Q105" s="1">
        <v>1559670.64</v>
      </c>
      <c r="R105" s="1">
        <v>538450.63</v>
      </c>
      <c r="S105" s="1">
        <v>0.380027</v>
      </c>
      <c r="T105" s="1">
        <v>4104100</v>
      </c>
      <c r="U105" s="1">
        <v>58628.34</v>
      </c>
      <c r="V105" s="1">
        <v>5996.65</v>
      </c>
      <c r="W105" s="1">
        <v>52631.69</v>
      </c>
      <c r="X105" s="1">
        <v>1.4610000000000001E-3</v>
      </c>
      <c r="Y105" s="1">
        <v>0</v>
      </c>
      <c r="Z105" s="1">
        <v>0</v>
      </c>
      <c r="AA105" s="1">
        <v>0</v>
      </c>
    </row>
    <row r="106" spans="2:27" ht="60" customHeight="1" x14ac:dyDescent="0.25">
      <c r="B106" s="1" t="s">
        <v>43</v>
      </c>
      <c r="C106" s="1" t="str">
        <f>"09604012340390071244"</f>
        <v>09604012340390071244</v>
      </c>
      <c r="D106" s="1">
        <v>177900</v>
      </c>
      <c r="E106" s="1">
        <v>0</v>
      </c>
      <c r="F106" s="1">
        <v>177864.03</v>
      </c>
      <c r="G106" s="1">
        <v>177864.03</v>
      </c>
      <c r="H106" s="1">
        <v>0</v>
      </c>
      <c r="I106" s="1">
        <v>0.99979799999999996</v>
      </c>
      <c r="J106" s="1">
        <v>177784.74</v>
      </c>
      <c r="K106" s="1">
        <v>0.99935200000000002</v>
      </c>
      <c r="L106" s="1">
        <v>35.97</v>
      </c>
      <c r="M106" s="1">
        <v>35.97</v>
      </c>
      <c r="N106" s="1">
        <v>115.26</v>
      </c>
      <c r="O106" s="1">
        <v>181200</v>
      </c>
      <c r="P106" s="1">
        <v>174059.14</v>
      </c>
      <c r="Q106" s="1">
        <v>174059.14</v>
      </c>
      <c r="R106" s="1">
        <v>0</v>
      </c>
      <c r="S106" s="1">
        <v>0.96059099999999997</v>
      </c>
      <c r="T106" s="1">
        <v>181200</v>
      </c>
      <c r="U106" s="1">
        <v>127884.14</v>
      </c>
      <c r="V106" s="1">
        <v>127884.14</v>
      </c>
      <c r="W106" s="1">
        <v>0</v>
      </c>
      <c r="X106" s="1">
        <v>0.705762</v>
      </c>
      <c r="Y106" s="1">
        <v>0</v>
      </c>
      <c r="Z106" s="1">
        <v>0</v>
      </c>
      <c r="AA106" s="1">
        <v>0</v>
      </c>
    </row>
    <row r="107" spans="2:27" ht="60" customHeight="1" x14ac:dyDescent="0.25">
      <c r="B107" s="1" t="s">
        <v>43</v>
      </c>
      <c r="C107" s="1" t="str">
        <f>"09604012340390071247"</f>
        <v>09604012340390071247</v>
      </c>
      <c r="D107" s="1">
        <v>847600</v>
      </c>
      <c r="E107" s="1">
        <v>0</v>
      </c>
      <c r="F107" s="1">
        <v>847513.53</v>
      </c>
      <c r="G107" s="1">
        <v>847513.53</v>
      </c>
      <c r="H107" s="1">
        <v>0</v>
      </c>
      <c r="I107" s="1">
        <v>0.99989799999999995</v>
      </c>
      <c r="J107" s="1">
        <v>820773.91</v>
      </c>
      <c r="K107" s="1">
        <v>0.96835099999999996</v>
      </c>
      <c r="L107" s="1">
        <v>86.47</v>
      </c>
      <c r="M107" s="1">
        <v>86.47</v>
      </c>
      <c r="N107" s="1">
        <v>26826.09</v>
      </c>
      <c r="O107" s="1">
        <v>858900</v>
      </c>
      <c r="P107" s="1">
        <v>526900</v>
      </c>
      <c r="Q107" s="1">
        <v>526900</v>
      </c>
      <c r="R107" s="1">
        <v>0</v>
      </c>
      <c r="S107" s="1">
        <v>0.61345899999999998</v>
      </c>
      <c r="T107" s="1">
        <v>858900</v>
      </c>
      <c r="U107" s="1">
        <v>521900</v>
      </c>
      <c r="V107" s="1">
        <v>521900</v>
      </c>
      <c r="W107" s="1">
        <v>0</v>
      </c>
      <c r="X107" s="1">
        <v>0.60763800000000001</v>
      </c>
      <c r="Y107" s="1">
        <v>0</v>
      </c>
      <c r="Z107" s="1">
        <v>0</v>
      </c>
      <c r="AA107" s="1">
        <v>0</v>
      </c>
    </row>
    <row r="108" spans="2:27" ht="60" customHeight="1" x14ac:dyDescent="0.25">
      <c r="B108" s="1" t="s">
        <v>43</v>
      </c>
      <c r="C108" s="1" t="str">
        <f>"09607052340390020244"</f>
        <v>09607052340390020244</v>
      </c>
      <c r="D108" s="1">
        <v>146000</v>
      </c>
      <c r="E108" s="1">
        <v>0</v>
      </c>
      <c r="F108" s="1">
        <v>146000</v>
      </c>
      <c r="G108" s="1">
        <v>146000</v>
      </c>
      <c r="H108" s="1">
        <v>0</v>
      </c>
      <c r="I108" s="1">
        <v>1</v>
      </c>
      <c r="J108" s="1">
        <v>146000</v>
      </c>
      <c r="K108" s="1">
        <v>1</v>
      </c>
      <c r="L108" s="1">
        <v>0</v>
      </c>
      <c r="M108" s="1">
        <v>0</v>
      </c>
      <c r="N108" s="1">
        <v>0</v>
      </c>
      <c r="O108" s="1">
        <v>146000</v>
      </c>
      <c r="P108" s="1">
        <v>0</v>
      </c>
      <c r="Q108" s="1">
        <v>0</v>
      </c>
      <c r="R108" s="1">
        <v>0</v>
      </c>
      <c r="S108" s="1">
        <v>0</v>
      </c>
      <c r="T108" s="1">
        <v>146000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</row>
    <row r="109" spans="2:27" ht="60" customHeight="1" x14ac:dyDescent="0.25">
      <c r="B109" s="1" t="s">
        <v>44</v>
      </c>
      <c r="C109" s="1" t="str">
        <f>"09604012340390019244"</f>
        <v>09604012340390019244</v>
      </c>
      <c r="D109" s="1">
        <v>500700</v>
      </c>
      <c r="E109" s="1">
        <v>0</v>
      </c>
      <c r="F109" s="1">
        <v>500699.25</v>
      </c>
      <c r="G109" s="1">
        <v>500699.25</v>
      </c>
      <c r="H109" s="1">
        <v>0</v>
      </c>
      <c r="I109" s="1">
        <v>0.99999899999999997</v>
      </c>
      <c r="J109" s="1">
        <v>338734.75</v>
      </c>
      <c r="K109" s="1">
        <v>0.67652199999999996</v>
      </c>
      <c r="L109" s="1">
        <v>0.75</v>
      </c>
      <c r="M109" s="1">
        <v>0.75</v>
      </c>
      <c r="N109" s="1">
        <v>161965.25</v>
      </c>
      <c r="O109" s="1">
        <v>500700</v>
      </c>
      <c r="P109" s="1">
        <v>0</v>
      </c>
      <c r="Q109" s="1">
        <v>0</v>
      </c>
      <c r="R109" s="1">
        <v>0</v>
      </c>
      <c r="S109" s="1">
        <v>0</v>
      </c>
      <c r="T109" s="1">
        <v>500700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</row>
    <row r="110" spans="2:27" ht="60" customHeight="1" x14ac:dyDescent="0.25">
      <c r="B110" s="1" t="s">
        <v>44</v>
      </c>
      <c r="C110" s="1" t="str">
        <f>"09604012340390020242"</f>
        <v>09604012340390020242</v>
      </c>
      <c r="D110" s="1">
        <v>1457500</v>
      </c>
      <c r="E110" s="1">
        <v>0</v>
      </c>
      <c r="F110" s="1">
        <v>1457296.78</v>
      </c>
      <c r="G110" s="1">
        <v>1457296.78</v>
      </c>
      <c r="H110" s="1">
        <v>0</v>
      </c>
      <c r="I110" s="1">
        <v>0.999861</v>
      </c>
      <c r="J110" s="1">
        <v>1122434.57</v>
      </c>
      <c r="K110" s="1">
        <v>0.77010900000000004</v>
      </c>
      <c r="L110" s="1">
        <v>203.22</v>
      </c>
      <c r="M110" s="1">
        <v>203.22</v>
      </c>
      <c r="N110" s="1">
        <v>335065.43</v>
      </c>
      <c r="O110" s="1">
        <v>922000</v>
      </c>
      <c r="P110" s="1">
        <v>0</v>
      </c>
      <c r="Q110" s="1">
        <v>0</v>
      </c>
      <c r="R110" s="1">
        <v>0</v>
      </c>
      <c r="S110" s="1">
        <v>0</v>
      </c>
      <c r="T110" s="1">
        <v>922000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</row>
    <row r="111" spans="2:27" ht="60" customHeight="1" x14ac:dyDescent="0.25">
      <c r="B111" s="1" t="s">
        <v>44</v>
      </c>
      <c r="C111" s="1" t="str">
        <f>"09604012340390020244"</f>
        <v>09604012340390020244</v>
      </c>
      <c r="D111" s="1">
        <v>1433300</v>
      </c>
      <c r="E111" s="1">
        <v>0</v>
      </c>
      <c r="F111" s="1">
        <v>1428260</v>
      </c>
      <c r="G111" s="1">
        <v>1428260</v>
      </c>
      <c r="H111" s="1">
        <v>0</v>
      </c>
      <c r="I111" s="1">
        <v>0.99648400000000004</v>
      </c>
      <c r="J111" s="1">
        <v>1246108.6200000001</v>
      </c>
      <c r="K111" s="1">
        <v>0.869398</v>
      </c>
      <c r="L111" s="1">
        <v>5040</v>
      </c>
      <c r="M111" s="1">
        <v>5040</v>
      </c>
      <c r="N111" s="1">
        <v>187191.38</v>
      </c>
      <c r="O111" s="1">
        <v>1433300</v>
      </c>
      <c r="P111" s="1">
        <v>0</v>
      </c>
      <c r="Q111" s="1">
        <v>0</v>
      </c>
      <c r="R111" s="1">
        <v>0</v>
      </c>
      <c r="S111" s="1">
        <v>0</v>
      </c>
      <c r="T111" s="1">
        <v>1433300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</row>
    <row r="112" spans="2:27" ht="60" customHeight="1" x14ac:dyDescent="0.25">
      <c r="B112" s="1" t="s">
        <v>44</v>
      </c>
      <c r="C112" s="1" t="str">
        <f>"09604012340390071244"</f>
        <v>09604012340390071244</v>
      </c>
      <c r="D112" s="1">
        <v>38800</v>
      </c>
      <c r="E112" s="1">
        <v>0</v>
      </c>
      <c r="F112" s="1">
        <v>38800</v>
      </c>
      <c r="G112" s="1">
        <v>38800</v>
      </c>
      <c r="H112" s="1">
        <v>0</v>
      </c>
      <c r="I112" s="1">
        <v>1</v>
      </c>
      <c r="J112" s="1">
        <v>38800</v>
      </c>
      <c r="K112" s="1">
        <v>1</v>
      </c>
      <c r="L112" s="1">
        <v>0</v>
      </c>
      <c r="M112" s="1">
        <v>0</v>
      </c>
      <c r="N112" s="1">
        <v>0</v>
      </c>
      <c r="O112" s="1">
        <v>38800</v>
      </c>
      <c r="P112" s="1">
        <v>0</v>
      </c>
      <c r="Q112" s="1">
        <v>0</v>
      </c>
      <c r="R112" s="1">
        <v>0</v>
      </c>
      <c r="S112" s="1">
        <v>0</v>
      </c>
      <c r="T112" s="1">
        <v>38800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</row>
    <row r="113" spans="2:27" ht="60" customHeight="1" x14ac:dyDescent="0.25">
      <c r="B113" s="1" t="s">
        <v>44</v>
      </c>
      <c r="C113" s="1" t="str">
        <f>"09604012340390071247"</f>
        <v>09604012340390071247</v>
      </c>
      <c r="D113" s="1">
        <v>1812200</v>
      </c>
      <c r="E113" s="1">
        <v>0</v>
      </c>
      <c r="F113" s="1">
        <v>1812192.51</v>
      </c>
      <c r="G113" s="1">
        <v>1812192.51</v>
      </c>
      <c r="H113" s="1">
        <v>0</v>
      </c>
      <c r="I113" s="1">
        <v>0.999996</v>
      </c>
      <c r="J113" s="1">
        <v>1792832.87</v>
      </c>
      <c r="K113" s="1">
        <v>0.989313</v>
      </c>
      <c r="L113" s="1">
        <v>7.49</v>
      </c>
      <c r="M113" s="1">
        <v>7.49</v>
      </c>
      <c r="N113" s="1">
        <v>19367.13</v>
      </c>
      <c r="O113" s="1">
        <v>1952000</v>
      </c>
      <c r="P113" s="1">
        <v>0</v>
      </c>
      <c r="Q113" s="1">
        <v>0</v>
      </c>
      <c r="R113" s="1">
        <v>0</v>
      </c>
      <c r="S113" s="1">
        <v>0</v>
      </c>
      <c r="T113" s="1">
        <v>1952000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</row>
    <row r="114" spans="2:27" ht="60" customHeight="1" x14ac:dyDescent="0.25">
      <c r="B114" s="1" t="s">
        <v>44</v>
      </c>
      <c r="C114" s="1" t="str">
        <f>"09607052340390020244"</f>
        <v>09607052340390020244</v>
      </c>
      <c r="D114" s="1">
        <v>171900</v>
      </c>
      <c r="E114" s="1">
        <v>0</v>
      </c>
      <c r="F114" s="1">
        <v>171900</v>
      </c>
      <c r="G114" s="1">
        <v>171900</v>
      </c>
      <c r="H114" s="1">
        <v>0</v>
      </c>
      <c r="I114" s="1">
        <v>1</v>
      </c>
      <c r="J114" s="1">
        <v>171900</v>
      </c>
      <c r="K114" s="1">
        <v>1</v>
      </c>
      <c r="L114" s="1">
        <v>0</v>
      </c>
      <c r="M114" s="1">
        <v>0</v>
      </c>
      <c r="N114" s="1">
        <v>0</v>
      </c>
      <c r="O114" s="1">
        <v>171900</v>
      </c>
      <c r="P114" s="1">
        <v>0</v>
      </c>
      <c r="Q114" s="1">
        <v>0</v>
      </c>
      <c r="R114" s="1">
        <v>0</v>
      </c>
      <c r="S114" s="1">
        <v>0</v>
      </c>
      <c r="T114" s="1">
        <v>171900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</row>
    <row r="115" spans="2:27" ht="60" customHeight="1" x14ac:dyDescent="0.25">
      <c r="B115" s="1" t="s">
        <v>45</v>
      </c>
      <c r="C115" s="1" t="str">
        <f>"09604012340390019244"</f>
        <v>09604012340390019244</v>
      </c>
      <c r="D115" s="1">
        <v>1261900</v>
      </c>
      <c r="E115" s="1">
        <v>0</v>
      </c>
      <c r="F115" s="1">
        <v>1261900</v>
      </c>
      <c r="G115" s="1">
        <v>1261900</v>
      </c>
      <c r="H115" s="1">
        <v>0</v>
      </c>
      <c r="I115" s="1">
        <v>1</v>
      </c>
      <c r="J115" s="1">
        <v>1261900</v>
      </c>
      <c r="K115" s="1">
        <v>1</v>
      </c>
      <c r="L115" s="1">
        <v>0</v>
      </c>
      <c r="M115" s="1">
        <v>0</v>
      </c>
      <c r="N115" s="1">
        <v>0</v>
      </c>
      <c r="O115" s="1">
        <v>1261900</v>
      </c>
      <c r="P115" s="1">
        <v>103500</v>
      </c>
      <c r="Q115" s="1">
        <v>103500</v>
      </c>
      <c r="R115" s="1">
        <v>0</v>
      </c>
      <c r="S115" s="1">
        <v>8.2018999999999995E-2</v>
      </c>
      <c r="T115" s="1">
        <v>1261900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</row>
    <row r="116" spans="2:27" ht="60" customHeight="1" x14ac:dyDescent="0.25">
      <c r="B116" s="1" t="s">
        <v>45</v>
      </c>
      <c r="C116" s="1" t="str">
        <f>"09604012340390020242"</f>
        <v>09604012340390020242</v>
      </c>
      <c r="D116" s="1">
        <v>3120800</v>
      </c>
      <c r="E116" s="1">
        <v>0</v>
      </c>
      <c r="F116" s="1">
        <v>3120612</v>
      </c>
      <c r="G116" s="1">
        <v>3120612</v>
      </c>
      <c r="H116" s="1">
        <v>0</v>
      </c>
      <c r="I116" s="1">
        <v>0.99994000000000005</v>
      </c>
      <c r="J116" s="1">
        <v>3120612</v>
      </c>
      <c r="K116" s="1">
        <v>0.99994000000000005</v>
      </c>
      <c r="L116" s="1">
        <v>188</v>
      </c>
      <c r="M116" s="1">
        <v>188</v>
      </c>
      <c r="N116" s="1">
        <v>188</v>
      </c>
      <c r="O116" s="1">
        <v>1625700</v>
      </c>
      <c r="P116" s="1">
        <v>0</v>
      </c>
      <c r="Q116" s="1">
        <v>0</v>
      </c>
      <c r="R116" s="1">
        <v>0</v>
      </c>
      <c r="S116" s="1">
        <v>0</v>
      </c>
      <c r="T116" s="1">
        <v>1625700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</row>
    <row r="117" spans="2:27" ht="60" customHeight="1" x14ac:dyDescent="0.25">
      <c r="B117" s="1" t="s">
        <v>45</v>
      </c>
      <c r="C117" s="1" t="str">
        <f>"09604012340390020244"</f>
        <v>09604012340390020244</v>
      </c>
      <c r="D117" s="1">
        <v>10742500</v>
      </c>
      <c r="E117" s="1">
        <v>0</v>
      </c>
      <c r="F117" s="1">
        <v>10742500</v>
      </c>
      <c r="G117" s="1">
        <v>10742500</v>
      </c>
      <c r="H117" s="1">
        <v>0</v>
      </c>
      <c r="I117" s="1">
        <v>1</v>
      </c>
      <c r="J117" s="1">
        <v>10742500</v>
      </c>
      <c r="K117" s="1">
        <v>1</v>
      </c>
      <c r="L117" s="1">
        <v>0</v>
      </c>
      <c r="M117" s="1">
        <v>0</v>
      </c>
      <c r="N117" s="1">
        <v>0</v>
      </c>
      <c r="O117" s="1">
        <v>10742500</v>
      </c>
      <c r="P117" s="1">
        <v>233215.69</v>
      </c>
      <c r="Q117" s="1">
        <v>233215.69</v>
      </c>
      <c r="R117" s="1">
        <v>0</v>
      </c>
      <c r="S117" s="1">
        <v>2.171E-2</v>
      </c>
      <c r="T117" s="1">
        <v>10742500</v>
      </c>
      <c r="U117" s="1">
        <v>24018.57</v>
      </c>
      <c r="V117" s="1">
        <v>24018.57</v>
      </c>
      <c r="W117" s="1">
        <v>0</v>
      </c>
      <c r="X117" s="1">
        <v>2.2360000000000001E-3</v>
      </c>
      <c r="Y117" s="1">
        <v>0</v>
      </c>
      <c r="Z117" s="1">
        <v>0</v>
      </c>
      <c r="AA117" s="1">
        <v>0</v>
      </c>
    </row>
    <row r="118" spans="2:27" ht="60" customHeight="1" x14ac:dyDescent="0.25">
      <c r="B118" s="1" t="s">
        <v>45</v>
      </c>
      <c r="C118" s="1" t="str">
        <f>"09604012340390071244"</f>
        <v>09604012340390071244</v>
      </c>
      <c r="D118" s="1">
        <v>112400</v>
      </c>
      <c r="E118" s="1">
        <v>0</v>
      </c>
      <c r="F118" s="1">
        <v>112400</v>
      </c>
      <c r="G118" s="1">
        <v>112400</v>
      </c>
      <c r="H118" s="1">
        <v>0</v>
      </c>
      <c r="I118" s="1">
        <v>1</v>
      </c>
      <c r="J118" s="1">
        <v>112400</v>
      </c>
      <c r="K118" s="1">
        <v>1</v>
      </c>
      <c r="L118" s="1">
        <v>0</v>
      </c>
      <c r="M118" s="1">
        <v>0</v>
      </c>
      <c r="N118" s="1">
        <v>0</v>
      </c>
      <c r="O118" s="1">
        <v>130400</v>
      </c>
      <c r="P118" s="1">
        <v>13960.28</v>
      </c>
      <c r="Q118" s="1">
        <v>13960.28</v>
      </c>
      <c r="R118" s="1">
        <v>0</v>
      </c>
      <c r="S118" s="1">
        <v>0.107057</v>
      </c>
      <c r="T118" s="1">
        <v>130400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</row>
    <row r="119" spans="2:27" ht="60" customHeight="1" x14ac:dyDescent="0.25">
      <c r="B119" s="1" t="s">
        <v>45</v>
      </c>
      <c r="C119" s="1" t="str">
        <f>"09604012340390071247"</f>
        <v>09604012340390071247</v>
      </c>
      <c r="D119" s="1">
        <v>977600</v>
      </c>
      <c r="E119" s="1">
        <v>0</v>
      </c>
      <c r="F119" s="1">
        <v>977600</v>
      </c>
      <c r="G119" s="1">
        <v>977600</v>
      </c>
      <c r="H119" s="1">
        <v>0</v>
      </c>
      <c r="I119" s="1">
        <v>1</v>
      </c>
      <c r="J119" s="1">
        <v>977600</v>
      </c>
      <c r="K119" s="1">
        <v>1</v>
      </c>
      <c r="L119" s="1">
        <v>0</v>
      </c>
      <c r="M119" s="1">
        <v>0</v>
      </c>
      <c r="N119" s="1">
        <v>0</v>
      </c>
      <c r="O119" s="1">
        <v>938500</v>
      </c>
      <c r="P119" s="1">
        <v>221927.23</v>
      </c>
      <c r="Q119" s="1">
        <v>221927.23</v>
      </c>
      <c r="R119" s="1">
        <v>0</v>
      </c>
      <c r="S119" s="1">
        <v>0.23647000000000001</v>
      </c>
      <c r="T119" s="1">
        <v>938500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</row>
    <row r="120" spans="2:27" ht="60" customHeight="1" x14ac:dyDescent="0.25">
      <c r="B120" s="1" t="s">
        <v>45</v>
      </c>
      <c r="C120" s="1" t="str">
        <f>"09607052340390020244"</f>
        <v>09607052340390020244</v>
      </c>
      <c r="D120" s="1">
        <v>93000</v>
      </c>
      <c r="E120" s="1">
        <v>0</v>
      </c>
      <c r="F120" s="1">
        <v>93000</v>
      </c>
      <c r="G120" s="1">
        <v>93000</v>
      </c>
      <c r="H120" s="1">
        <v>0</v>
      </c>
      <c r="I120" s="1">
        <v>1</v>
      </c>
      <c r="J120" s="1">
        <v>93000</v>
      </c>
      <c r="K120" s="1">
        <v>1</v>
      </c>
      <c r="L120" s="1">
        <v>0</v>
      </c>
      <c r="M120" s="1">
        <v>0</v>
      </c>
      <c r="N120" s="1">
        <v>0</v>
      </c>
      <c r="O120" s="1">
        <v>43000</v>
      </c>
      <c r="P120" s="1">
        <v>0</v>
      </c>
      <c r="Q120" s="1">
        <v>0</v>
      </c>
      <c r="R120" s="1">
        <v>0</v>
      </c>
      <c r="S120" s="1">
        <v>0</v>
      </c>
      <c r="T120" s="1">
        <v>43000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</row>
    <row r="121" spans="2:27" ht="75" customHeight="1" x14ac:dyDescent="0.25">
      <c r="B121" s="1" t="s">
        <v>46</v>
      </c>
      <c r="C121" s="1" t="str">
        <f>"09604012340390019244"</f>
        <v>09604012340390019244</v>
      </c>
      <c r="D121" s="1">
        <v>1672000</v>
      </c>
      <c r="E121" s="1">
        <v>0</v>
      </c>
      <c r="F121" s="1">
        <v>1672000</v>
      </c>
      <c r="G121" s="1">
        <v>1672000</v>
      </c>
      <c r="H121" s="1">
        <v>0</v>
      </c>
      <c r="I121" s="1">
        <v>1</v>
      </c>
      <c r="J121" s="1">
        <v>1672000</v>
      </c>
      <c r="K121" s="1">
        <v>1</v>
      </c>
      <c r="L121" s="1">
        <v>0</v>
      </c>
      <c r="M121" s="1">
        <v>0</v>
      </c>
      <c r="N121" s="1">
        <v>0</v>
      </c>
      <c r="O121" s="1">
        <v>1672000</v>
      </c>
      <c r="P121" s="1">
        <v>0</v>
      </c>
      <c r="Q121" s="1">
        <v>0</v>
      </c>
      <c r="R121" s="1">
        <v>0</v>
      </c>
      <c r="S121" s="1">
        <v>0</v>
      </c>
      <c r="T121" s="1">
        <v>1672000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</row>
    <row r="122" spans="2:27" ht="75" customHeight="1" x14ac:dyDescent="0.25">
      <c r="B122" s="1" t="s">
        <v>46</v>
      </c>
      <c r="C122" s="1" t="str">
        <f>"09604012340390020242"</f>
        <v>09604012340390020242</v>
      </c>
      <c r="D122" s="1">
        <v>2172300</v>
      </c>
      <c r="E122" s="1">
        <v>0</v>
      </c>
      <c r="F122" s="1">
        <v>2166271.7799999998</v>
      </c>
      <c r="G122" s="1">
        <v>2166271.7799999998</v>
      </c>
      <c r="H122" s="1">
        <v>0</v>
      </c>
      <c r="I122" s="1">
        <v>0.99722500000000003</v>
      </c>
      <c r="J122" s="1">
        <v>2166271.7799999998</v>
      </c>
      <c r="K122" s="1">
        <v>0.99722500000000003</v>
      </c>
      <c r="L122" s="1">
        <v>6028.22</v>
      </c>
      <c r="M122" s="1">
        <v>6028.22</v>
      </c>
      <c r="N122" s="1">
        <v>6028.22</v>
      </c>
      <c r="O122" s="1">
        <v>1310200</v>
      </c>
      <c r="P122" s="1">
        <v>375300</v>
      </c>
      <c r="Q122" s="1">
        <v>375300</v>
      </c>
      <c r="R122" s="1">
        <v>0</v>
      </c>
      <c r="S122" s="1">
        <v>0.28644500000000001</v>
      </c>
      <c r="T122" s="1">
        <v>1310200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</row>
    <row r="123" spans="2:27" ht="75" customHeight="1" x14ac:dyDescent="0.25">
      <c r="B123" s="1" t="s">
        <v>46</v>
      </c>
      <c r="C123" s="1" t="str">
        <f>"09604012340390020244"</f>
        <v>09604012340390020244</v>
      </c>
      <c r="D123" s="1">
        <v>15387500</v>
      </c>
      <c r="E123" s="1">
        <v>0</v>
      </c>
      <c r="F123" s="1">
        <v>15387500</v>
      </c>
      <c r="G123" s="1">
        <v>15387500</v>
      </c>
      <c r="H123" s="1">
        <v>0</v>
      </c>
      <c r="I123" s="1">
        <v>1</v>
      </c>
      <c r="J123" s="1">
        <v>15387500</v>
      </c>
      <c r="K123" s="1">
        <v>1</v>
      </c>
      <c r="L123" s="1">
        <v>0</v>
      </c>
      <c r="M123" s="1">
        <v>0</v>
      </c>
      <c r="N123" s="1">
        <v>0</v>
      </c>
      <c r="O123" s="1">
        <v>14144500</v>
      </c>
      <c r="P123" s="1">
        <v>26162</v>
      </c>
      <c r="Q123" s="1">
        <v>26162</v>
      </c>
      <c r="R123" s="1">
        <v>0</v>
      </c>
      <c r="S123" s="1">
        <v>1.8500000000000001E-3</v>
      </c>
      <c r="T123" s="1">
        <v>14144500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</row>
    <row r="124" spans="2:27" ht="75" customHeight="1" x14ac:dyDescent="0.25">
      <c r="B124" s="1" t="s">
        <v>46</v>
      </c>
      <c r="C124" s="1" t="str">
        <f>"09604012340390071244"</f>
        <v>09604012340390071244</v>
      </c>
      <c r="D124" s="1">
        <v>51845</v>
      </c>
      <c r="E124" s="1">
        <v>0</v>
      </c>
      <c r="F124" s="1">
        <v>51845</v>
      </c>
      <c r="G124" s="1">
        <v>51845</v>
      </c>
      <c r="H124" s="1">
        <v>0</v>
      </c>
      <c r="I124" s="1">
        <v>1</v>
      </c>
      <c r="J124" s="1">
        <v>51845</v>
      </c>
      <c r="K124" s="1">
        <v>1</v>
      </c>
      <c r="L124" s="1">
        <v>0</v>
      </c>
      <c r="M124" s="1">
        <v>0</v>
      </c>
      <c r="N124" s="1">
        <v>0</v>
      </c>
      <c r="O124" s="1">
        <v>1100000</v>
      </c>
      <c r="P124" s="1">
        <v>0</v>
      </c>
      <c r="Q124" s="1">
        <v>0</v>
      </c>
      <c r="R124" s="1">
        <v>0</v>
      </c>
      <c r="S124" s="1">
        <v>0</v>
      </c>
      <c r="T124" s="1">
        <v>1100000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</row>
    <row r="125" spans="2:27" ht="75" customHeight="1" x14ac:dyDescent="0.25">
      <c r="B125" s="1" t="s">
        <v>46</v>
      </c>
      <c r="C125" s="1" t="str">
        <f>"09604012340390071247"</f>
        <v>09604012340390071247</v>
      </c>
      <c r="D125" s="1">
        <v>40500</v>
      </c>
      <c r="E125" s="1">
        <v>0</v>
      </c>
      <c r="F125" s="1">
        <v>39133.06</v>
      </c>
      <c r="G125" s="1">
        <v>39133.06</v>
      </c>
      <c r="H125" s="1">
        <v>0</v>
      </c>
      <c r="I125" s="1">
        <v>0.966248</v>
      </c>
      <c r="J125" s="1">
        <v>35409.300000000003</v>
      </c>
      <c r="K125" s="1">
        <v>0.87430399999999997</v>
      </c>
      <c r="L125" s="1">
        <v>1366.94</v>
      </c>
      <c r="M125" s="1">
        <v>1366.94</v>
      </c>
      <c r="N125" s="1">
        <v>5090.7</v>
      </c>
      <c r="O125" s="1">
        <v>45200</v>
      </c>
      <c r="P125" s="1">
        <v>0</v>
      </c>
      <c r="Q125" s="1">
        <v>0</v>
      </c>
      <c r="R125" s="1">
        <v>0</v>
      </c>
      <c r="S125" s="1">
        <v>0</v>
      </c>
      <c r="T125" s="1">
        <v>45200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</row>
    <row r="126" spans="2:27" ht="75" customHeight="1" x14ac:dyDescent="0.25">
      <c r="B126" s="1" t="s">
        <v>46</v>
      </c>
      <c r="C126" s="1" t="str">
        <f>"09607052340390020244"</f>
        <v>09607052340390020244</v>
      </c>
      <c r="D126" s="1">
        <v>200000</v>
      </c>
      <c r="E126" s="1">
        <v>0</v>
      </c>
      <c r="F126" s="1">
        <v>200000</v>
      </c>
      <c r="G126" s="1">
        <v>200000</v>
      </c>
      <c r="H126" s="1">
        <v>0</v>
      </c>
      <c r="I126" s="1">
        <v>1</v>
      </c>
      <c r="J126" s="1">
        <v>200000</v>
      </c>
      <c r="K126" s="1">
        <v>1</v>
      </c>
      <c r="L126" s="1">
        <v>0</v>
      </c>
      <c r="M126" s="1">
        <v>0</v>
      </c>
      <c r="N126" s="1">
        <v>0</v>
      </c>
      <c r="O126" s="1">
        <v>200000</v>
      </c>
      <c r="P126" s="1">
        <v>0</v>
      </c>
      <c r="Q126" s="1">
        <v>0</v>
      </c>
      <c r="R126" s="1">
        <v>0</v>
      </c>
      <c r="S126" s="1">
        <v>0</v>
      </c>
      <c r="T126" s="1">
        <v>200000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</row>
    <row r="127" spans="2:27" ht="75" customHeight="1" x14ac:dyDescent="0.25">
      <c r="B127" s="1" t="s">
        <v>46</v>
      </c>
      <c r="C127" s="1" t="str">
        <f>"09607052340392040244"</f>
        <v>09607052340392040244</v>
      </c>
      <c r="D127" s="1">
        <v>10445.040000000001</v>
      </c>
      <c r="E127" s="1">
        <v>0</v>
      </c>
      <c r="F127" s="1">
        <v>10445</v>
      </c>
      <c r="G127" s="1">
        <v>10445</v>
      </c>
      <c r="H127" s="1">
        <v>0</v>
      </c>
      <c r="I127" s="1">
        <v>0.999996</v>
      </c>
      <c r="J127" s="1">
        <v>10445</v>
      </c>
      <c r="K127" s="1">
        <v>0.999996</v>
      </c>
      <c r="L127" s="1">
        <v>0.04</v>
      </c>
      <c r="M127" s="1">
        <v>0.04</v>
      </c>
      <c r="N127" s="1">
        <v>0.04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</row>
    <row r="128" spans="2:27" ht="60" customHeight="1" x14ac:dyDescent="0.25">
      <c r="B128" s="1" t="s">
        <v>47</v>
      </c>
      <c r="C128" s="1" t="str">
        <f>"09604012340390019244"</f>
        <v>09604012340390019244</v>
      </c>
      <c r="D128" s="1">
        <v>107228</v>
      </c>
      <c r="E128" s="1">
        <v>0</v>
      </c>
      <c r="F128" s="1">
        <v>107228</v>
      </c>
      <c r="G128" s="1">
        <v>107228</v>
      </c>
      <c r="H128" s="1">
        <v>0</v>
      </c>
      <c r="I128" s="1">
        <v>1</v>
      </c>
      <c r="J128" s="1">
        <v>107228</v>
      </c>
      <c r="K128" s="1">
        <v>1</v>
      </c>
      <c r="L128" s="1">
        <v>0</v>
      </c>
      <c r="M128" s="1">
        <v>0</v>
      </c>
      <c r="N128" s="1">
        <v>0</v>
      </c>
      <c r="O128" s="1">
        <v>577500</v>
      </c>
      <c r="P128" s="1">
        <v>3003</v>
      </c>
      <c r="Q128" s="1">
        <v>3003</v>
      </c>
      <c r="R128" s="1">
        <v>0</v>
      </c>
      <c r="S128" s="1">
        <v>5.1999999999999998E-3</v>
      </c>
      <c r="T128" s="1">
        <v>577500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</row>
    <row r="129" spans="2:27" ht="60" customHeight="1" x14ac:dyDescent="0.25">
      <c r="B129" s="1" t="s">
        <v>47</v>
      </c>
      <c r="C129" s="1" t="str">
        <f>"09604012340390020242"</f>
        <v>09604012340390020242</v>
      </c>
      <c r="D129" s="1">
        <v>1715500</v>
      </c>
      <c r="E129" s="1">
        <v>0</v>
      </c>
      <c r="F129" s="1">
        <v>1715104.63</v>
      </c>
      <c r="G129" s="1">
        <v>1715104.63</v>
      </c>
      <c r="H129" s="1">
        <v>0</v>
      </c>
      <c r="I129" s="1">
        <v>0.99977000000000005</v>
      </c>
      <c r="J129" s="1">
        <v>1715104.63</v>
      </c>
      <c r="K129" s="1">
        <v>0.99977000000000005</v>
      </c>
      <c r="L129" s="1">
        <v>395.37</v>
      </c>
      <c r="M129" s="1">
        <v>395.37</v>
      </c>
      <c r="N129" s="1">
        <v>395.37</v>
      </c>
      <c r="O129" s="1">
        <v>436700</v>
      </c>
      <c r="P129" s="1">
        <v>0</v>
      </c>
      <c r="Q129" s="1">
        <v>0</v>
      </c>
      <c r="R129" s="1">
        <v>0</v>
      </c>
      <c r="S129" s="1">
        <v>0</v>
      </c>
      <c r="T129" s="1">
        <v>436700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</row>
    <row r="130" spans="2:27" ht="60" customHeight="1" x14ac:dyDescent="0.25">
      <c r="B130" s="1" t="s">
        <v>47</v>
      </c>
      <c r="C130" s="1" t="str">
        <f>"09604012340390020244"</f>
        <v>09604012340390020244</v>
      </c>
      <c r="D130" s="1">
        <v>1202450</v>
      </c>
      <c r="E130" s="1">
        <v>0</v>
      </c>
      <c r="F130" s="1">
        <v>1202450</v>
      </c>
      <c r="G130" s="1">
        <v>1202450</v>
      </c>
      <c r="H130" s="1">
        <v>0</v>
      </c>
      <c r="I130" s="1">
        <v>1</v>
      </c>
      <c r="J130" s="1">
        <v>1202450</v>
      </c>
      <c r="K130" s="1">
        <v>1</v>
      </c>
      <c r="L130" s="1">
        <v>0</v>
      </c>
      <c r="M130" s="1">
        <v>0</v>
      </c>
      <c r="N130" s="1">
        <v>0</v>
      </c>
      <c r="O130" s="1">
        <v>844200</v>
      </c>
      <c r="P130" s="1">
        <v>203491.09</v>
      </c>
      <c r="Q130" s="1">
        <v>53804.53</v>
      </c>
      <c r="R130" s="1">
        <v>149686.56</v>
      </c>
      <c r="S130" s="1">
        <v>6.3733999999999999E-2</v>
      </c>
      <c r="T130" s="1">
        <v>844200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</row>
    <row r="131" spans="2:27" ht="60" customHeight="1" x14ac:dyDescent="0.25">
      <c r="B131" s="1" t="s">
        <v>47</v>
      </c>
      <c r="C131" s="1" t="str">
        <f>"09604012340390071244"</f>
        <v>09604012340390071244</v>
      </c>
      <c r="D131" s="1">
        <v>43000</v>
      </c>
      <c r="E131" s="1">
        <v>0</v>
      </c>
      <c r="F131" s="1">
        <v>42945.24</v>
      </c>
      <c r="G131" s="1">
        <v>42945.24</v>
      </c>
      <c r="H131" s="1">
        <v>0</v>
      </c>
      <c r="I131" s="1">
        <v>0.99872700000000003</v>
      </c>
      <c r="J131" s="1">
        <v>42945.24</v>
      </c>
      <c r="K131" s="1">
        <v>0.99872700000000003</v>
      </c>
      <c r="L131" s="1">
        <v>54.76</v>
      </c>
      <c r="M131" s="1">
        <v>54.76</v>
      </c>
      <c r="N131" s="1">
        <v>54.76</v>
      </c>
      <c r="O131" s="1">
        <v>48300</v>
      </c>
      <c r="P131" s="1">
        <v>1235.6400000000001</v>
      </c>
      <c r="Q131" s="1">
        <v>1235.6400000000001</v>
      </c>
      <c r="R131" s="1">
        <v>0</v>
      </c>
      <c r="S131" s="1">
        <v>2.5583000000000002E-2</v>
      </c>
      <c r="T131" s="1">
        <v>48300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</row>
    <row r="132" spans="2:27" ht="60" customHeight="1" x14ac:dyDescent="0.25">
      <c r="B132" s="1" t="s">
        <v>47</v>
      </c>
      <c r="C132" s="1" t="str">
        <f>"09604012340390071247"</f>
        <v>09604012340390071247</v>
      </c>
      <c r="D132" s="1">
        <v>254500</v>
      </c>
      <c r="E132" s="1">
        <v>0</v>
      </c>
      <c r="F132" s="1">
        <v>254500</v>
      </c>
      <c r="G132" s="1">
        <v>254500</v>
      </c>
      <c r="H132" s="1">
        <v>0</v>
      </c>
      <c r="I132" s="1">
        <v>1</v>
      </c>
      <c r="J132" s="1">
        <v>254500</v>
      </c>
      <c r="K132" s="1">
        <v>1</v>
      </c>
      <c r="L132" s="1">
        <v>0</v>
      </c>
      <c r="M132" s="1">
        <v>0</v>
      </c>
      <c r="N132" s="1">
        <v>0</v>
      </c>
      <c r="O132" s="1">
        <v>234700</v>
      </c>
      <c r="P132" s="1">
        <v>8265.93</v>
      </c>
      <c r="Q132" s="1">
        <v>8265.93</v>
      </c>
      <c r="R132" s="1">
        <v>0</v>
      </c>
      <c r="S132" s="1">
        <v>3.5219E-2</v>
      </c>
      <c r="T132" s="1">
        <v>234700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</row>
    <row r="133" spans="2:27" ht="60" customHeight="1" x14ac:dyDescent="0.25">
      <c r="B133" s="1" t="s">
        <v>47</v>
      </c>
      <c r="C133" s="1" t="str">
        <f>"09607052340390020244"</f>
        <v>09607052340390020244</v>
      </c>
      <c r="D133" s="1">
        <v>129000</v>
      </c>
      <c r="E133" s="1">
        <v>0</v>
      </c>
      <c r="F133" s="1">
        <v>129000</v>
      </c>
      <c r="G133" s="1">
        <v>129000</v>
      </c>
      <c r="H133" s="1">
        <v>0</v>
      </c>
      <c r="I133" s="1">
        <v>1</v>
      </c>
      <c r="J133" s="1">
        <v>129000</v>
      </c>
      <c r="K133" s="1">
        <v>1</v>
      </c>
      <c r="L133" s="1">
        <v>0</v>
      </c>
      <c r="M133" s="1">
        <v>0</v>
      </c>
      <c r="N133" s="1">
        <v>0</v>
      </c>
      <c r="O133" s="1">
        <v>99000</v>
      </c>
      <c r="P133" s="1">
        <v>0</v>
      </c>
      <c r="Q133" s="1">
        <v>0</v>
      </c>
      <c r="R133" s="1">
        <v>0</v>
      </c>
      <c r="S133" s="1">
        <v>0</v>
      </c>
      <c r="T133" s="1">
        <v>99000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</row>
    <row r="134" spans="2:27" ht="60" customHeight="1" x14ac:dyDescent="0.25">
      <c r="B134" s="1" t="s">
        <v>47</v>
      </c>
      <c r="C134" s="1" t="str">
        <f>"09607052340392040244"</f>
        <v>09607052340392040244</v>
      </c>
      <c r="D134" s="1">
        <v>12476.02</v>
      </c>
      <c r="E134" s="1">
        <v>0</v>
      </c>
      <c r="F134" s="1">
        <v>12476.02</v>
      </c>
      <c r="G134" s="1">
        <v>12476.02</v>
      </c>
      <c r="H134" s="1">
        <v>0</v>
      </c>
      <c r="I134" s="1">
        <v>1</v>
      </c>
      <c r="J134" s="1">
        <v>12476.02</v>
      </c>
      <c r="K134" s="1">
        <v>1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</row>
    <row r="135" spans="2:27" ht="75" customHeight="1" x14ac:dyDescent="0.25">
      <c r="B135" s="1" t="s">
        <v>48</v>
      </c>
      <c r="C135" s="1" t="str">
        <f>"09604012340390019244"</f>
        <v>09604012340390019244</v>
      </c>
      <c r="D135" s="1">
        <v>708600</v>
      </c>
      <c r="E135" s="1">
        <v>0</v>
      </c>
      <c r="F135" s="1">
        <v>708599.44</v>
      </c>
      <c r="G135" s="1">
        <v>708599.44</v>
      </c>
      <c r="H135" s="1">
        <v>0</v>
      </c>
      <c r="I135" s="1">
        <v>0.99999899999999997</v>
      </c>
      <c r="J135" s="1">
        <v>518599.42</v>
      </c>
      <c r="K135" s="1">
        <v>0.73186499999999999</v>
      </c>
      <c r="L135" s="1">
        <v>0.56000000000000005</v>
      </c>
      <c r="M135" s="1">
        <v>0.56000000000000005</v>
      </c>
      <c r="N135" s="1">
        <v>190000.58</v>
      </c>
      <c r="O135" s="1">
        <v>708600</v>
      </c>
      <c r="P135" s="1">
        <v>183900</v>
      </c>
      <c r="Q135" s="1">
        <v>183900</v>
      </c>
      <c r="R135" s="1">
        <v>0</v>
      </c>
      <c r="S135" s="1">
        <v>0.25952599999999998</v>
      </c>
      <c r="T135" s="1">
        <v>708600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</row>
    <row r="136" spans="2:27" ht="75" customHeight="1" x14ac:dyDescent="0.25">
      <c r="B136" s="1" t="s">
        <v>48</v>
      </c>
      <c r="C136" s="1" t="str">
        <f>"09604012340390020242"</f>
        <v>09604012340390020242</v>
      </c>
      <c r="D136" s="1">
        <v>1573600</v>
      </c>
      <c r="E136" s="1">
        <v>0</v>
      </c>
      <c r="F136" s="1">
        <v>1573512.04</v>
      </c>
      <c r="G136" s="1">
        <v>1573512.04</v>
      </c>
      <c r="H136" s="1">
        <v>0</v>
      </c>
      <c r="I136" s="1">
        <v>0.99994400000000006</v>
      </c>
      <c r="J136" s="1">
        <v>1564679.04</v>
      </c>
      <c r="K136" s="1">
        <v>0.99433099999999996</v>
      </c>
      <c r="L136" s="1">
        <v>87.96</v>
      </c>
      <c r="M136" s="1">
        <v>87.96</v>
      </c>
      <c r="N136" s="1">
        <v>8920.9599999999991</v>
      </c>
      <c r="O136" s="1">
        <v>727900</v>
      </c>
      <c r="P136" s="1">
        <v>223279.2</v>
      </c>
      <c r="Q136" s="1">
        <v>223279.2</v>
      </c>
      <c r="R136" s="1">
        <v>0</v>
      </c>
      <c r="S136" s="1">
        <v>0.30674400000000002</v>
      </c>
      <c r="T136" s="1">
        <v>727900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</row>
    <row r="137" spans="2:27" ht="75" customHeight="1" x14ac:dyDescent="0.25">
      <c r="B137" s="1" t="s">
        <v>48</v>
      </c>
      <c r="C137" s="1" t="str">
        <f>"09604012340390020244"</f>
        <v>09604012340390020244</v>
      </c>
      <c r="D137" s="1">
        <v>7297300</v>
      </c>
      <c r="E137" s="1">
        <v>0</v>
      </c>
      <c r="F137" s="1">
        <v>7297300</v>
      </c>
      <c r="G137" s="1">
        <v>7297300</v>
      </c>
      <c r="H137" s="1">
        <v>0</v>
      </c>
      <c r="I137" s="1">
        <v>1</v>
      </c>
      <c r="J137" s="1">
        <v>7260095.5</v>
      </c>
      <c r="K137" s="1">
        <v>0.99490199999999995</v>
      </c>
      <c r="L137" s="1">
        <v>0</v>
      </c>
      <c r="M137" s="1">
        <v>0</v>
      </c>
      <c r="N137" s="1">
        <v>37204.5</v>
      </c>
      <c r="O137" s="1">
        <v>7323500</v>
      </c>
      <c r="P137" s="1">
        <v>1765515.94</v>
      </c>
      <c r="Q137" s="1">
        <v>1492875.94</v>
      </c>
      <c r="R137" s="1">
        <v>272640</v>
      </c>
      <c r="S137" s="1">
        <v>0.203847</v>
      </c>
      <c r="T137" s="1">
        <v>7323500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</row>
    <row r="138" spans="2:27" ht="75" customHeight="1" x14ac:dyDescent="0.25">
      <c r="B138" s="1" t="s">
        <v>48</v>
      </c>
      <c r="C138" s="1" t="str">
        <f>"09604012340390071244"</f>
        <v>09604012340390071244</v>
      </c>
      <c r="D138" s="1">
        <v>4800</v>
      </c>
      <c r="E138" s="1">
        <v>0</v>
      </c>
      <c r="F138" s="1">
        <v>4800</v>
      </c>
      <c r="G138" s="1">
        <v>4800</v>
      </c>
      <c r="H138" s="1">
        <v>0</v>
      </c>
      <c r="I138" s="1">
        <v>1</v>
      </c>
      <c r="J138" s="1">
        <v>2788.36</v>
      </c>
      <c r="K138" s="1">
        <v>0.58090799999999998</v>
      </c>
      <c r="L138" s="1">
        <v>0</v>
      </c>
      <c r="M138" s="1">
        <v>0</v>
      </c>
      <c r="N138" s="1">
        <v>2011.64</v>
      </c>
      <c r="O138" s="1">
        <v>5100</v>
      </c>
      <c r="P138" s="1">
        <v>4800</v>
      </c>
      <c r="Q138" s="1">
        <v>4800</v>
      </c>
      <c r="R138" s="1">
        <v>0</v>
      </c>
      <c r="S138" s="1">
        <v>0.94117600000000001</v>
      </c>
      <c r="T138" s="1">
        <v>5100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</row>
    <row r="139" spans="2:27" ht="75" customHeight="1" x14ac:dyDescent="0.25">
      <c r="B139" s="1" t="s">
        <v>48</v>
      </c>
      <c r="C139" s="1" t="str">
        <f>"09604012340390071247"</f>
        <v>09604012340390071247</v>
      </c>
      <c r="D139" s="1">
        <v>255000</v>
      </c>
      <c r="E139" s="1">
        <v>0</v>
      </c>
      <c r="F139" s="1">
        <v>255000</v>
      </c>
      <c r="G139" s="1">
        <v>255000</v>
      </c>
      <c r="H139" s="1">
        <v>0</v>
      </c>
      <c r="I139" s="1">
        <v>1</v>
      </c>
      <c r="J139" s="1">
        <v>238985.9</v>
      </c>
      <c r="K139" s="1">
        <v>0.93720000000000003</v>
      </c>
      <c r="L139" s="1">
        <v>0</v>
      </c>
      <c r="M139" s="1">
        <v>0</v>
      </c>
      <c r="N139" s="1">
        <v>16014.1</v>
      </c>
      <c r="O139" s="1">
        <v>235000</v>
      </c>
      <c r="P139" s="1">
        <v>200000</v>
      </c>
      <c r="Q139" s="1">
        <v>200000</v>
      </c>
      <c r="R139" s="1">
        <v>0</v>
      </c>
      <c r="S139" s="1">
        <v>0.85106400000000004</v>
      </c>
      <c r="T139" s="1">
        <v>235000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</row>
    <row r="140" spans="2:27" ht="75" customHeight="1" x14ac:dyDescent="0.25">
      <c r="B140" s="1" t="s">
        <v>48</v>
      </c>
      <c r="C140" s="1" t="str">
        <f>"09607052340390020244"</f>
        <v>09607052340390020244</v>
      </c>
      <c r="D140" s="1">
        <v>90700</v>
      </c>
      <c r="E140" s="1">
        <v>0</v>
      </c>
      <c r="F140" s="1">
        <v>90700</v>
      </c>
      <c r="G140" s="1">
        <v>90700</v>
      </c>
      <c r="H140" s="1">
        <v>0</v>
      </c>
      <c r="I140" s="1">
        <v>1</v>
      </c>
      <c r="J140" s="1">
        <v>90700</v>
      </c>
      <c r="K140" s="1">
        <v>1</v>
      </c>
      <c r="L140" s="1">
        <v>0</v>
      </c>
      <c r="M140" s="1">
        <v>0</v>
      </c>
      <c r="N140" s="1">
        <v>0</v>
      </c>
      <c r="O140" s="1">
        <v>66700</v>
      </c>
      <c r="P140" s="1">
        <v>0</v>
      </c>
      <c r="Q140" s="1">
        <v>0</v>
      </c>
      <c r="R140" s="1">
        <v>0</v>
      </c>
      <c r="S140" s="1">
        <v>0</v>
      </c>
      <c r="T140" s="1">
        <v>66700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</row>
    <row r="141" spans="2:27" ht="60" customHeight="1" x14ac:dyDescent="0.25">
      <c r="B141" s="1" t="s">
        <v>49</v>
      </c>
      <c r="C141" s="1" t="str">
        <f>"09604012340390019244"</f>
        <v>09604012340390019244</v>
      </c>
      <c r="D141" s="1">
        <v>475200</v>
      </c>
      <c r="E141" s="1">
        <v>0</v>
      </c>
      <c r="F141" s="1">
        <v>472257.6</v>
      </c>
      <c r="G141" s="1">
        <v>472257.6</v>
      </c>
      <c r="H141" s="1">
        <v>0</v>
      </c>
      <c r="I141" s="1">
        <v>0.99380800000000002</v>
      </c>
      <c r="J141" s="1">
        <v>450257.6</v>
      </c>
      <c r="K141" s="1">
        <v>0.94751200000000002</v>
      </c>
      <c r="L141" s="1">
        <v>2942.4</v>
      </c>
      <c r="M141" s="1">
        <v>2942.4</v>
      </c>
      <c r="N141" s="1">
        <v>24942.400000000001</v>
      </c>
      <c r="O141" s="1">
        <v>598200</v>
      </c>
      <c r="P141" s="1">
        <v>258000</v>
      </c>
      <c r="Q141" s="1">
        <v>258000</v>
      </c>
      <c r="R141" s="1">
        <v>0</v>
      </c>
      <c r="S141" s="1">
        <v>0.43129400000000001</v>
      </c>
      <c r="T141" s="1">
        <v>598200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</row>
    <row r="142" spans="2:27" ht="60" customHeight="1" x14ac:dyDescent="0.25">
      <c r="B142" s="1" t="s">
        <v>49</v>
      </c>
      <c r="C142" s="1" t="str">
        <f>"09604012340390020242"</f>
        <v>09604012340390020242</v>
      </c>
      <c r="D142" s="1">
        <v>337800</v>
      </c>
      <c r="E142" s="1">
        <v>0</v>
      </c>
      <c r="F142" s="1">
        <v>337800</v>
      </c>
      <c r="G142" s="1">
        <v>337800</v>
      </c>
      <c r="H142" s="1">
        <v>0</v>
      </c>
      <c r="I142" s="1">
        <v>1</v>
      </c>
      <c r="J142" s="1">
        <v>337800</v>
      </c>
      <c r="K142" s="1">
        <v>1</v>
      </c>
      <c r="L142" s="1">
        <v>0</v>
      </c>
      <c r="M142" s="1">
        <v>0</v>
      </c>
      <c r="N142" s="1">
        <v>0</v>
      </c>
      <c r="O142" s="1">
        <v>436700</v>
      </c>
      <c r="P142" s="1">
        <v>193959.55</v>
      </c>
      <c r="Q142" s="1">
        <v>193959.55</v>
      </c>
      <c r="R142" s="1">
        <v>0</v>
      </c>
      <c r="S142" s="1">
        <v>0.44414799999999999</v>
      </c>
      <c r="T142" s="1">
        <v>436700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</row>
    <row r="143" spans="2:27" ht="60" customHeight="1" x14ac:dyDescent="0.25">
      <c r="B143" s="1" t="s">
        <v>49</v>
      </c>
      <c r="C143" s="1" t="str">
        <f>"09604012340390020244"</f>
        <v>09604012340390020244</v>
      </c>
      <c r="D143" s="1">
        <v>3238300</v>
      </c>
      <c r="E143" s="1">
        <v>0</v>
      </c>
      <c r="F143" s="1">
        <v>3237179.02</v>
      </c>
      <c r="G143" s="1">
        <v>3237179.02</v>
      </c>
      <c r="H143" s="1">
        <v>0</v>
      </c>
      <c r="I143" s="1">
        <v>0.99965400000000004</v>
      </c>
      <c r="J143" s="1">
        <v>3237179.02</v>
      </c>
      <c r="K143" s="1">
        <v>0.99965400000000004</v>
      </c>
      <c r="L143" s="1">
        <v>1120.98</v>
      </c>
      <c r="M143" s="1">
        <v>1120.98</v>
      </c>
      <c r="N143" s="1">
        <v>1120.98</v>
      </c>
      <c r="O143" s="1">
        <v>3432600</v>
      </c>
      <c r="P143" s="1">
        <v>2730069.24</v>
      </c>
      <c r="Q143" s="1">
        <v>2730069.24</v>
      </c>
      <c r="R143" s="1">
        <v>0</v>
      </c>
      <c r="S143" s="1">
        <v>0.79533600000000004</v>
      </c>
      <c r="T143" s="1">
        <v>3432600</v>
      </c>
      <c r="U143" s="1">
        <v>2730069.24</v>
      </c>
      <c r="V143" s="1">
        <v>2730069.24</v>
      </c>
      <c r="W143" s="1">
        <v>0</v>
      </c>
      <c r="X143" s="1">
        <v>0.79533600000000004</v>
      </c>
      <c r="Y143" s="1">
        <v>0</v>
      </c>
      <c r="Z143" s="1">
        <v>0</v>
      </c>
      <c r="AA143" s="1">
        <v>0</v>
      </c>
    </row>
    <row r="144" spans="2:27" ht="60" customHeight="1" x14ac:dyDescent="0.25">
      <c r="B144" s="1" t="s">
        <v>49</v>
      </c>
      <c r="C144" s="1" t="str">
        <f>"09604012340390071244"</f>
        <v>09604012340390071244</v>
      </c>
      <c r="D144" s="1">
        <v>4740</v>
      </c>
      <c r="E144" s="1">
        <v>0</v>
      </c>
      <c r="F144" s="1">
        <v>4732.4399999999996</v>
      </c>
      <c r="G144" s="1">
        <v>4732.4399999999996</v>
      </c>
      <c r="H144" s="1">
        <v>0</v>
      </c>
      <c r="I144" s="1">
        <v>0.99840499999999999</v>
      </c>
      <c r="J144" s="1">
        <v>4732.4399999999996</v>
      </c>
      <c r="K144" s="1">
        <v>0.99840499999999999</v>
      </c>
      <c r="L144" s="1">
        <v>7.56</v>
      </c>
      <c r="M144" s="1">
        <v>7.56</v>
      </c>
      <c r="N144" s="1">
        <v>7.56</v>
      </c>
      <c r="O144" s="1">
        <v>4800</v>
      </c>
      <c r="P144" s="1">
        <v>0</v>
      </c>
      <c r="Q144" s="1">
        <v>0</v>
      </c>
      <c r="R144" s="1">
        <v>0</v>
      </c>
      <c r="S144" s="1">
        <v>0</v>
      </c>
      <c r="T144" s="1">
        <v>4800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</row>
    <row r="145" spans="2:27" ht="60" customHeight="1" x14ac:dyDescent="0.25">
      <c r="B145" s="1" t="s">
        <v>49</v>
      </c>
      <c r="C145" s="1" t="str">
        <f>"09604012340390071247"</f>
        <v>09604012340390071247</v>
      </c>
      <c r="D145" s="1">
        <v>291820</v>
      </c>
      <c r="E145" s="1">
        <v>0</v>
      </c>
      <c r="F145" s="1">
        <v>291819.84000000003</v>
      </c>
      <c r="G145" s="1">
        <v>291819.84000000003</v>
      </c>
      <c r="H145" s="1">
        <v>0</v>
      </c>
      <c r="I145" s="1">
        <v>0.99999899999999997</v>
      </c>
      <c r="J145" s="1">
        <v>273718.02</v>
      </c>
      <c r="K145" s="1">
        <v>0.93796900000000005</v>
      </c>
      <c r="L145" s="1">
        <v>0.16</v>
      </c>
      <c r="M145" s="1">
        <v>0.16</v>
      </c>
      <c r="N145" s="1">
        <v>18101.98</v>
      </c>
      <c r="O145" s="1">
        <v>291900</v>
      </c>
      <c r="P145" s="1">
        <v>291900</v>
      </c>
      <c r="Q145" s="1">
        <v>291900</v>
      </c>
      <c r="R145" s="1">
        <v>0</v>
      </c>
      <c r="S145" s="1">
        <v>1</v>
      </c>
      <c r="T145" s="1">
        <v>291900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</row>
    <row r="146" spans="2:27" ht="60" customHeight="1" x14ac:dyDescent="0.25">
      <c r="B146" s="1" t="s">
        <v>49</v>
      </c>
      <c r="C146" s="1" t="str">
        <f>"09607052340390020244"</f>
        <v>09607052340390020244</v>
      </c>
      <c r="D146" s="1">
        <v>99500</v>
      </c>
      <c r="E146" s="1">
        <v>0</v>
      </c>
      <c r="F146" s="1">
        <v>99500</v>
      </c>
      <c r="G146" s="1">
        <v>99500</v>
      </c>
      <c r="H146" s="1">
        <v>0</v>
      </c>
      <c r="I146" s="1">
        <v>1</v>
      </c>
      <c r="J146" s="1">
        <v>99500</v>
      </c>
      <c r="K146" s="1">
        <v>1</v>
      </c>
      <c r="L146" s="1">
        <v>0</v>
      </c>
      <c r="M146" s="1">
        <v>0</v>
      </c>
      <c r="N146" s="1">
        <v>0</v>
      </c>
      <c r="O146" s="1">
        <v>101600</v>
      </c>
      <c r="P146" s="1">
        <v>0</v>
      </c>
      <c r="Q146" s="1">
        <v>0</v>
      </c>
      <c r="R146" s="1">
        <v>0</v>
      </c>
      <c r="S146" s="1">
        <v>0</v>
      </c>
      <c r="T146" s="1">
        <v>101600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</row>
    <row r="147" spans="2:27" ht="60" customHeight="1" x14ac:dyDescent="0.25">
      <c r="B147" s="1" t="s">
        <v>50</v>
      </c>
      <c r="C147" s="1" t="str">
        <f>"09604012340390019244"</f>
        <v>09604012340390019244</v>
      </c>
      <c r="D147" s="1">
        <v>336600</v>
      </c>
      <c r="E147" s="1">
        <v>0</v>
      </c>
      <c r="F147" s="1">
        <v>336599.7</v>
      </c>
      <c r="G147" s="1">
        <v>336599.7</v>
      </c>
      <c r="H147" s="1">
        <v>0</v>
      </c>
      <c r="I147" s="1">
        <v>0.99999899999999997</v>
      </c>
      <c r="J147" s="1">
        <v>336599.7</v>
      </c>
      <c r="K147" s="1">
        <v>0.99999899999999997</v>
      </c>
      <c r="L147" s="1">
        <v>0.3</v>
      </c>
      <c r="M147" s="1">
        <v>0.3</v>
      </c>
      <c r="N147" s="1">
        <v>0.3</v>
      </c>
      <c r="O147" s="1">
        <v>336600</v>
      </c>
      <c r="P147" s="1">
        <v>18930</v>
      </c>
      <c r="Q147" s="1">
        <v>18930</v>
      </c>
      <c r="R147" s="1">
        <v>0</v>
      </c>
      <c r="S147" s="1">
        <v>5.6238999999999997E-2</v>
      </c>
      <c r="T147" s="1">
        <v>336600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</row>
    <row r="148" spans="2:27" ht="60" customHeight="1" x14ac:dyDescent="0.25">
      <c r="B148" s="1" t="s">
        <v>50</v>
      </c>
      <c r="C148" s="1" t="str">
        <f>"09604012340390020242"</f>
        <v>09604012340390020242</v>
      </c>
      <c r="D148" s="1">
        <v>682500</v>
      </c>
      <c r="E148" s="1">
        <v>0</v>
      </c>
      <c r="F148" s="1">
        <v>682364.7</v>
      </c>
      <c r="G148" s="1">
        <v>682364.7</v>
      </c>
      <c r="H148" s="1">
        <v>0</v>
      </c>
      <c r="I148" s="1">
        <v>0.99980199999999997</v>
      </c>
      <c r="J148" s="1">
        <v>682364.7</v>
      </c>
      <c r="K148" s="1">
        <v>0.99980199999999997</v>
      </c>
      <c r="L148" s="1">
        <v>135.30000000000001</v>
      </c>
      <c r="M148" s="1">
        <v>135.30000000000001</v>
      </c>
      <c r="N148" s="1">
        <v>135.30000000000001</v>
      </c>
      <c r="O148" s="1">
        <v>509500</v>
      </c>
      <c r="P148" s="1">
        <v>0</v>
      </c>
      <c r="Q148" s="1">
        <v>0</v>
      </c>
      <c r="R148" s="1">
        <v>0</v>
      </c>
      <c r="S148" s="1">
        <v>0</v>
      </c>
      <c r="T148" s="1">
        <v>509500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</row>
    <row r="149" spans="2:27" ht="60" customHeight="1" x14ac:dyDescent="0.25">
      <c r="B149" s="1" t="s">
        <v>50</v>
      </c>
      <c r="C149" s="1" t="str">
        <f>"09604012340390020244"</f>
        <v>09604012340390020244</v>
      </c>
      <c r="D149" s="1">
        <v>1042000</v>
      </c>
      <c r="E149" s="1">
        <v>0</v>
      </c>
      <c r="F149" s="1">
        <v>1041999.92</v>
      </c>
      <c r="G149" s="1">
        <v>1041999.92</v>
      </c>
      <c r="H149" s="1">
        <v>0</v>
      </c>
      <c r="I149" s="1">
        <v>1</v>
      </c>
      <c r="J149" s="1">
        <v>1041999.92</v>
      </c>
      <c r="K149" s="1">
        <v>1</v>
      </c>
      <c r="L149" s="1">
        <v>0.08</v>
      </c>
      <c r="M149" s="1">
        <v>0.08</v>
      </c>
      <c r="N149" s="1">
        <v>0.08</v>
      </c>
      <c r="O149" s="1">
        <v>897000</v>
      </c>
      <c r="P149" s="1">
        <v>359082.68</v>
      </c>
      <c r="Q149" s="1">
        <v>359082.68</v>
      </c>
      <c r="R149" s="1">
        <v>0</v>
      </c>
      <c r="S149" s="1">
        <v>0.40031499999999998</v>
      </c>
      <c r="T149" s="1">
        <v>897000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</row>
    <row r="150" spans="2:27" ht="60" customHeight="1" x14ac:dyDescent="0.25">
      <c r="B150" s="1" t="s">
        <v>50</v>
      </c>
      <c r="C150" s="1" t="str">
        <f>"09604012340390071244"</f>
        <v>09604012340390071244</v>
      </c>
      <c r="D150" s="1">
        <v>28909.3</v>
      </c>
      <c r="E150" s="1">
        <v>0</v>
      </c>
      <c r="F150" s="1">
        <v>28831.78</v>
      </c>
      <c r="G150" s="1">
        <v>28831.78</v>
      </c>
      <c r="H150" s="1">
        <v>0</v>
      </c>
      <c r="I150" s="1">
        <v>0.99731899999999996</v>
      </c>
      <c r="J150" s="1">
        <v>28831.78</v>
      </c>
      <c r="K150" s="1">
        <v>0.99731899999999996</v>
      </c>
      <c r="L150" s="1">
        <v>77.52</v>
      </c>
      <c r="M150" s="1">
        <v>77.52</v>
      </c>
      <c r="N150" s="1">
        <v>77.52</v>
      </c>
      <c r="O150" s="1">
        <v>34500</v>
      </c>
      <c r="P150" s="1">
        <v>0</v>
      </c>
      <c r="Q150" s="1">
        <v>0</v>
      </c>
      <c r="R150" s="1">
        <v>0</v>
      </c>
      <c r="S150" s="1">
        <v>0</v>
      </c>
      <c r="T150" s="1">
        <v>34500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</row>
    <row r="151" spans="2:27" ht="60" customHeight="1" x14ac:dyDescent="0.25">
      <c r="B151" s="1" t="s">
        <v>50</v>
      </c>
      <c r="C151" s="1" t="str">
        <f>"09604012340390071247"</f>
        <v>09604012340390071247</v>
      </c>
      <c r="D151" s="1">
        <v>489900</v>
      </c>
      <c r="E151" s="1">
        <v>0</v>
      </c>
      <c r="F151" s="1">
        <v>483854.76</v>
      </c>
      <c r="G151" s="1">
        <v>483854.76</v>
      </c>
      <c r="H151" s="1">
        <v>0</v>
      </c>
      <c r="I151" s="1">
        <v>0.98765999999999998</v>
      </c>
      <c r="J151" s="1">
        <v>439568.27</v>
      </c>
      <c r="K151" s="1">
        <v>0.89726099999999998</v>
      </c>
      <c r="L151" s="1">
        <v>6045.24</v>
      </c>
      <c r="M151" s="1">
        <v>6045.24</v>
      </c>
      <c r="N151" s="1">
        <v>50331.73</v>
      </c>
      <c r="O151" s="1">
        <v>442300</v>
      </c>
      <c r="P151" s="1">
        <v>442296.93</v>
      </c>
      <c r="Q151" s="1">
        <v>442296.93</v>
      </c>
      <c r="R151" s="1">
        <v>0</v>
      </c>
      <c r="S151" s="1">
        <v>0.99999300000000002</v>
      </c>
      <c r="T151" s="1">
        <v>442300</v>
      </c>
      <c r="U151" s="1">
        <v>1426.65</v>
      </c>
      <c r="V151" s="1">
        <v>1426.65</v>
      </c>
      <c r="W151" s="1">
        <v>0</v>
      </c>
      <c r="X151" s="1">
        <v>3.2260000000000001E-3</v>
      </c>
      <c r="Y151" s="1">
        <v>0</v>
      </c>
      <c r="Z151" s="1">
        <v>0</v>
      </c>
      <c r="AA151" s="1">
        <v>0</v>
      </c>
    </row>
    <row r="152" spans="2:27" ht="60" customHeight="1" x14ac:dyDescent="0.25">
      <c r="B152" s="1" t="s">
        <v>50</v>
      </c>
      <c r="C152" s="1" t="str">
        <f>"09607052340390020244"</f>
        <v>09607052340390020244</v>
      </c>
      <c r="D152" s="1">
        <v>26500</v>
      </c>
      <c r="E152" s="1">
        <v>0</v>
      </c>
      <c r="F152" s="1">
        <v>26368</v>
      </c>
      <c r="G152" s="1">
        <v>26368</v>
      </c>
      <c r="H152" s="1">
        <v>0</v>
      </c>
      <c r="I152" s="1">
        <v>0.99501899999999999</v>
      </c>
      <c r="J152" s="1">
        <v>26368</v>
      </c>
      <c r="K152" s="1">
        <v>0.99501899999999999</v>
      </c>
      <c r="L152" s="1">
        <v>132</v>
      </c>
      <c r="M152" s="1">
        <v>132</v>
      </c>
      <c r="N152" s="1">
        <v>132</v>
      </c>
      <c r="O152" s="1">
        <v>40500</v>
      </c>
      <c r="P152" s="1">
        <v>0</v>
      </c>
      <c r="Q152" s="1">
        <v>0</v>
      </c>
      <c r="R152" s="1">
        <v>0</v>
      </c>
      <c r="S152" s="1">
        <v>0</v>
      </c>
      <c r="T152" s="1">
        <v>40500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</row>
    <row r="153" spans="2:27" ht="60" customHeight="1" x14ac:dyDescent="0.25">
      <c r="B153" s="1" t="s">
        <v>51</v>
      </c>
      <c r="C153" s="1" t="str">
        <f>"09604012340390019244"</f>
        <v>09604012340390019244</v>
      </c>
      <c r="D153" s="1">
        <v>155500</v>
      </c>
      <c r="E153" s="1">
        <v>0</v>
      </c>
      <c r="F153" s="1">
        <v>155500</v>
      </c>
      <c r="G153" s="1">
        <v>155500</v>
      </c>
      <c r="H153" s="1">
        <v>0</v>
      </c>
      <c r="I153" s="1">
        <v>1</v>
      </c>
      <c r="J153" s="1">
        <v>155500</v>
      </c>
      <c r="K153" s="1">
        <v>1</v>
      </c>
      <c r="L153" s="1">
        <v>0</v>
      </c>
      <c r="M153" s="1">
        <v>0</v>
      </c>
      <c r="N153" s="1">
        <v>0</v>
      </c>
      <c r="O153" s="1">
        <v>255500</v>
      </c>
      <c r="P153" s="1">
        <v>0</v>
      </c>
      <c r="Q153" s="1">
        <v>0</v>
      </c>
      <c r="R153" s="1">
        <v>0</v>
      </c>
      <c r="S153" s="1">
        <v>0</v>
      </c>
      <c r="T153" s="1">
        <v>255500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</row>
    <row r="154" spans="2:27" ht="60" customHeight="1" x14ac:dyDescent="0.25">
      <c r="B154" s="1" t="s">
        <v>51</v>
      </c>
      <c r="C154" s="1" t="str">
        <f>"09604012340390020242"</f>
        <v>09604012340390020242</v>
      </c>
      <c r="D154" s="1">
        <v>433300</v>
      </c>
      <c r="E154" s="1">
        <v>0</v>
      </c>
      <c r="F154" s="1">
        <v>433040</v>
      </c>
      <c r="G154" s="1">
        <v>433040</v>
      </c>
      <c r="H154" s="1">
        <v>0</v>
      </c>
      <c r="I154" s="1">
        <v>0.99939999999999996</v>
      </c>
      <c r="J154" s="1">
        <v>433040</v>
      </c>
      <c r="K154" s="1">
        <v>0.99939999999999996</v>
      </c>
      <c r="L154" s="1">
        <v>260</v>
      </c>
      <c r="M154" s="1">
        <v>260</v>
      </c>
      <c r="N154" s="1">
        <v>260</v>
      </c>
      <c r="O154" s="1">
        <v>436700</v>
      </c>
      <c r="P154" s="1">
        <v>0</v>
      </c>
      <c r="Q154" s="1">
        <v>0</v>
      </c>
      <c r="R154" s="1">
        <v>0</v>
      </c>
      <c r="S154" s="1">
        <v>0</v>
      </c>
      <c r="T154" s="1">
        <v>436700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</row>
    <row r="155" spans="2:27" ht="60" customHeight="1" x14ac:dyDescent="0.25">
      <c r="B155" s="1" t="s">
        <v>51</v>
      </c>
      <c r="C155" s="1" t="str">
        <f>"09604012340390020244"</f>
        <v>09604012340390020244</v>
      </c>
      <c r="D155" s="1">
        <v>3942100</v>
      </c>
      <c r="E155" s="1">
        <v>0</v>
      </c>
      <c r="F155" s="1">
        <v>3942100</v>
      </c>
      <c r="G155" s="1">
        <v>3942100</v>
      </c>
      <c r="H155" s="1">
        <v>0</v>
      </c>
      <c r="I155" s="1">
        <v>1</v>
      </c>
      <c r="J155" s="1">
        <v>3942100</v>
      </c>
      <c r="K155" s="1">
        <v>1</v>
      </c>
      <c r="L155" s="1">
        <v>0</v>
      </c>
      <c r="M155" s="1">
        <v>0</v>
      </c>
      <c r="N155" s="1">
        <v>0</v>
      </c>
      <c r="O155" s="1">
        <v>3774500</v>
      </c>
      <c r="P155" s="1">
        <v>2326690.6800000002</v>
      </c>
      <c r="Q155" s="1">
        <v>2326690.6800000002</v>
      </c>
      <c r="R155" s="1">
        <v>0</v>
      </c>
      <c r="S155" s="1">
        <v>0.61642399999999997</v>
      </c>
      <c r="T155" s="1">
        <v>3774500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</row>
    <row r="156" spans="2:27" ht="60" customHeight="1" x14ac:dyDescent="0.25">
      <c r="B156" s="1" t="s">
        <v>51</v>
      </c>
      <c r="C156" s="1" t="str">
        <f>"09604012340390071244"</f>
        <v>09604012340390071244</v>
      </c>
      <c r="D156" s="1">
        <v>83800</v>
      </c>
      <c r="E156" s="1">
        <v>0</v>
      </c>
      <c r="F156" s="1">
        <v>83800</v>
      </c>
      <c r="G156" s="1">
        <v>83800</v>
      </c>
      <c r="H156" s="1">
        <v>0</v>
      </c>
      <c r="I156" s="1">
        <v>1</v>
      </c>
      <c r="J156" s="1">
        <v>83800</v>
      </c>
      <c r="K156" s="1">
        <v>1</v>
      </c>
      <c r="L156" s="1">
        <v>0</v>
      </c>
      <c r="M156" s="1">
        <v>0</v>
      </c>
      <c r="N156" s="1">
        <v>0</v>
      </c>
      <c r="O156" s="1">
        <v>96800</v>
      </c>
      <c r="P156" s="1">
        <v>0</v>
      </c>
      <c r="Q156" s="1">
        <v>0</v>
      </c>
      <c r="R156" s="1">
        <v>0</v>
      </c>
      <c r="S156" s="1">
        <v>0</v>
      </c>
      <c r="T156" s="1">
        <v>96800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</row>
    <row r="157" spans="2:27" ht="60" customHeight="1" x14ac:dyDescent="0.25">
      <c r="B157" s="1" t="s">
        <v>51</v>
      </c>
      <c r="C157" s="1" t="str">
        <f>"09607052340390020244"</f>
        <v>09607052340390020244</v>
      </c>
      <c r="D157" s="1">
        <v>72400</v>
      </c>
      <c r="E157" s="1">
        <v>0</v>
      </c>
      <c r="F157" s="1">
        <v>72400</v>
      </c>
      <c r="G157" s="1">
        <v>72400</v>
      </c>
      <c r="H157" s="1">
        <v>0</v>
      </c>
      <c r="I157" s="1">
        <v>1</v>
      </c>
      <c r="J157" s="1">
        <v>72400</v>
      </c>
      <c r="K157" s="1">
        <v>1</v>
      </c>
      <c r="L157" s="1">
        <v>0</v>
      </c>
      <c r="M157" s="1">
        <v>0</v>
      </c>
      <c r="N157" s="1">
        <v>0</v>
      </c>
      <c r="O157" s="1">
        <v>87300</v>
      </c>
      <c r="P157" s="1">
        <v>0</v>
      </c>
      <c r="Q157" s="1">
        <v>0</v>
      </c>
      <c r="R157" s="1">
        <v>0</v>
      </c>
      <c r="S157" s="1">
        <v>0</v>
      </c>
      <c r="T157" s="1">
        <v>87300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</row>
    <row r="158" spans="2:27" ht="60" customHeight="1" x14ac:dyDescent="0.25">
      <c r="B158" s="1" t="s">
        <v>52</v>
      </c>
      <c r="C158" s="1" t="str">
        <f>"09604012340390019244"</f>
        <v>09604012340390019244</v>
      </c>
      <c r="D158" s="1">
        <v>390000</v>
      </c>
      <c r="E158" s="1">
        <v>0</v>
      </c>
      <c r="F158" s="1">
        <v>390000</v>
      </c>
      <c r="G158" s="1">
        <v>390000</v>
      </c>
      <c r="H158" s="1">
        <v>0</v>
      </c>
      <c r="I158" s="1">
        <v>1</v>
      </c>
      <c r="J158" s="1">
        <v>312790.59999999998</v>
      </c>
      <c r="K158" s="1">
        <v>0.80202700000000005</v>
      </c>
      <c r="L158" s="1">
        <v>0</v>
      </c>
      <c r="M158" s="1">
        <v>0</v>
      </c>
      <c r="N158" s="1">
        <v>77209.399999999994</v>
      </c>
      <c r="O158" s="1">
        <v>550000</v>
      </c>
      <c r="P158" s="1">
        <v>0</v>
      </c>
      <c r="Q158" s="1">
        <v>0</v>
      </c>
      <c r="R158" s="1">
        <v>0</v>
      </c>
      <c r="S158" s="1">
        <v>0</v>
      </c>
      <c r="T158" s="1">
        <v>545000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</row>
    <row r="159" spans="2:27" ht="60" customHeight="1" x14ac:dyDescent="0.25">
      <c r="B159" s="1" t="s">
        <v>52</v>
      </c>
      <c r="C159" s="1" t="str">
        <f>"09604012340390020242"</f>
        <v>09604012340390020242</v>
      </c>
      <c r="D159" s="1">
        <v>534000</v>
      </c>
      <c r="E159" s="1">
        <v>0</v>
      </c>
      <c r="F159" s="1">
        <v>533800</v>
      </c>
      <c r="G159" s="1">
        <v>533800</v>
      </c>
      <c r="H159" s="1">
        <v>0</v>
      </c>
      <c r="I159" s="1">
        <v>0.99962499999999999</v>
      </c>
      <c r="J159" s="1">
        <v>533800</v>
      </c>
      <c r="K159" s="1">
        <v>0.99962499999999999</v>
      </c>
      <c r="L159" s="1">
        <v>200</v>
      </c>
      <c r="M159" s="1">
        <v>200</v>
      </c>
      <c r="N159" s="1">
        <v>200</v>
      </c>
      <c r="O159" s="1">
        <v>533800</v>
      </c>
      <c r="P159" s="1">
        <v>0</v>
      </c>
      <c r="Q159" s="1">
        <v>0</v>
      </c>
      <c r="R159" s="1">
        <v>0</v>
      </c>
      <c r="S159" s="1">
        <v>0</v>
      </c>
      <c r="T159" s="1">
        <v>533800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</row>
    <row r="160" spans="2:27" ht="60" customHeight="1" x14ac:dyDescent="0.25">
      <c r="B160" s="1" t="s">
        <v>52</v>
      </c>
      <c r="C160" s="1" t="str">
        <f>"09604012340390020244"</f>
        <v>09604012340390020244</v>
      </c>
      <c r="D160" s="1">
        <v>874100</v>
      </c>
      <c r="E160" s="1">
        <v>0</v>
      </c>
      <c r="F160" s="1">
        <v>874099.55</v>
      </c>
      <c r="G160" s="1">
        <v>874099.55</v>
      </c>
      <c r="H160" s="1">
        <v>0</v>
      </c>
      <c r="I160" s="1">
        <v>0.99999899999999997</v>
      </c>
      <c r="J160" s="1">
        <v>874809.55</v>
      </c>
      <c r="K160" s="1">
        <v>1.000812</v>
      </c>
      <c r="L160" s="1">
        <v>0.45</v>
      </c>
      <c r="M160" s="1">
        <v>0.45</v>
      </c>
      <c r="N160" s="1">
        <v>-709.55</v>
      </c>
      <c r="O160" s="1">
        <v>1069900</v>
      </c>
      <c r="P160" s="1">
        <v>0</v>
      </c>
      <c r="Q160" s="1">
        <v>0</v>
      </c>
      <c r="R160" s="1">
        <v>0</v>
      </c>
      <c r="S160" s="1">
        <v>0</v>
      </c>
      <c r="T160" s="1">
        <v>1074600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</row>
    <row r="161" spans="2:27" ht="60" customHeight="1" x14ac:dyDescent="0.25">
      <c r="B161" s="1" t="s">
        <v>52</v>
      </c>
      <c r="C161" s="1" t="str">
        <f>"09604012340390071244"</f>
        <v>09604012340390071244</v>
      </c>
      <c r="D161" s="1">
        <v>27400</v>
      </c>
      <c r="E161" s="1">
        <v>0</v>
      </c>
      <c r="F161" s="1">
        <v>27351.77</v>
      </c>
      <c r="G161" s="1">
        <v>27351.77</v>
      </c>
      <c r="H161" s="1">
        <v>0</v>
      </c>
      <c r="I161" s="1">
        <v>0.99824000000000002</v>
      </c>
      <c r="J161" s="1">
        <v>27351.77</v>
      </c>
      <c r="K161" s="1">
        <v>0.99824000000000002</v>
      </c>
      <c r="L161" s="1">
        <v>48.23</v>
      </c>
      <c r="M161" s="1">
        <v>48.23</v>
      </c>
      <c r="N161" s="1">
        <v>48.23</v>
      </c>
      <c r="O161" s="1">
        <v>27700</v>
      </c>
      <c r="P161" s="1">
        <v>0</v>
      </c>
      <c r="Q161" s="1">
        <v>0</v>
      </c>
      <c r="R161" s="1">
        <v>0</v>
      </c>
      <c r="S161" s="1">
        <v>0</v>
      </c>
      <c r="T161" s="1">
        <v>28000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</row>
    <row r="162" spans="2:27" ht="60" customHeight="1" x14ac:dyDescent="0.25">
      <c r="B162" s="1" t="s">
        <v>52</v>
      </c>
      <c r="C162" s="1" t="str">
        <f>"09604012340390071247"</f>
        <v>09604012340390071247</v>
      </c>
      <c r="D162" s="1">
        <v>436900</v>
      </c>
      <c r="E162" s="1">
        <v>0</v>
      </c>
      <c r="F162" s="1">
        <v>436900</v>
      </c>
      <c r="G162" s="1">
        <v>436900</v>
      </c>
      <c r="H162" s="1">
        <v>0</v>
      </c>
      <c r="I162" s="1">
        <v>1</v>
      </c>
      <c r="J162" s="1">
        <v>436900</v>
      </c>
      <c r="K162" s="1">
        <v>1</v>
      </c>
      <c r="L162" s="1">
        <v>0</v>
      </c>
      <c r="M162" s="1">
        <v>0</v>
      </c>
      <c r="N162" s="1">
        <v>0</v>
      </c>
      <c r="O162" s="1">
        <v>456900</v>
      </c>
      <c r="P162" s="1">
        <v>0</v>
      </c>
      <c r="Q162" s="1">
        <v>0</v>
      </c>
      <c r="R162" s="1">
        <v>0</v>
      </c>
      <c r="S162" s="1">
        <v>0</v>
      </c>
      <c r="T162" s="1">
        <v>456900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</row>
    <row r="163" spans="2:27" ht="60" customHeight="1" x14ac:dyDescent="0.25">
      <c r="B163" s="1" t="s">
        <v>52</v>
      </c>
      <c r="C163" s="1" t="str">
        <f>"09607052340390020244"</f>
        <v>09607052340390020244</v>
      </c>
      <c r="D163" s="1">
        <v>24000</v>
      </c>
      <c r="E163" s="1">
        <v>0</v>
      </c>
      <c r="F163" s="1">
        <v>24000</v>
      </c>
      <c r="G163" s="1">
        <v>24000</v>
      </c>
      <c r="H163" s="1">
        <v>0</v>
      </c>
      <c r="I163" s="1">
        <v>1</v>
      </c>
      <c r="J163" s="1">
        <v>24000</v>
      </c>
      <c r="K163" s="1">
        <v>1</v>
      </c>
      <c r="L163" s="1">
        <v>0</v>
      </c>
      <c r="M163" s="1">
        <v>0</v>
      </c>
      <c r="N163" s="1">
        <v>0</v>
      </c>
      <c r="O163" s="1">
        <v>48300</v>
      </c>
      <c r="P163" s="1">
        <v>0</v>
      </c>
      <c r="Q163" s="1">
        <v>0</v>
      </c>
      <c r="R163" s="1">
        <v>0</v>
      </c>
      <c r="S163" s="1">
        <v>0</v>
      </c>
      <c r="T163" s="1">
        <v>48300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</row>
    <row r="164" spans="2:27" ht="60" customHeight="1" x14ac:dyDescent="0.25">
      <c r="B164" s="1" t="s">
        <v>52</v>
      </c>
      <c r="C164" s="1" t="str">
        <f>"09607052340392040244"</f>
        <v>09607052340392040244</v>
      </c>
      <c r="D164" s="1">
        <v>7381.44</v>
      </c>
      <c r="E164" s="1">
        <v>0</v>
      </c>
      <c r="F164" s="1">
        <v>7381.44</v>
      </c>
      <c r="G164" s="1">
        <v>7381.44</v>
      </c>
      <c r="H164" s="1">
        <v>0</v>
      </c>
      <c r="I164" s="1">
        <v>1</v>
      </c>
      <c r="J164" s="1">
        <v>7381.44</v>
      </c>
      <c r="K164" s="1">
        <v>1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</row>
    <row r="165" spans="2:27" ht="75" customHeight="1" x14ac:dyDescent="0.25">
      <c r="B165" s="1" t="s">
        <v>53</v>
      </c>
      <c r="C165" s="1" t="str">
        <f>"09604012340390019244"</f>
        <v>09604012340390019244</v>
      </c>
      <c r="D165" s="1">
        <v>1358899.81</v>
      </c>
      <c r="E165" s="1">
        <v>0</v>
      </c>
      <c r="F165" s="1">
        <v>1358899.81</v>
      </c>
      <c r="G165" s="1">
        <v>1358899.81</v>
      </c>
      <c r="H165" s="1">
        <v>0</v>
      </c>
      <c r="I165" s="1">
        <v>1</v>
      </c>
      <c r="J165" s="1">
        <v>1358899.81</v>
      </c>
      <c r="K165" s="1">
        <v>1</v>
      </c>
      <c r="L165" s="1">
        <v>0</v>
      </c>
      <c r="M165" s="1">
        <v>0</v>
      </c>
      <c r="N165" s="1">
        <v>0</v>
      </c>
      <c r="O165" s="1">
        <v>1358900</v>
      </c>
      <c r="P165" s="1">
        <v>145900</v>
      </c>
      <c r="Q165" s="1">
        <v>145900</v>
      </c>
      <c r="R165" s="1">
        <v>0</v>
      </c>
      <c r="S165" s="1">
        <v>0.107366</v>
      </c>
      <c r="T165" s="1">
        <v>1358900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</row>
    <row r="166" spans="2:27" ht="75" customHeight="1" x14ac:dyDescent="0.25">
      <c r="B166" s="1" t="s">
        <v>53</v>
      </c>
      <c r="C166" s="1" t="str">
        <f>"09604012340390020242"</f>
        <v>09604012340390020242</v>
      </c>
      <c r="D166" s="1">
        <v>1074400</v>
      </c>
      <c r="E166" s="1">
        <v>0</v>
      </c>
      <c r="F166" s="1">
        <v>1074292.92</v>
      </c>
      <c r="G166" s="1">
        <v>1074292.92</v>
      </c>
      <c r="H166" s="1">
        <v>0</v>
      </c>
      <c r="I166" s="1">
        <v>0.99990000000000001</v>
      </c>
      <c r="J166" s="1">
        <v>1070348.92</v>
      </c>
      <c r="K166" s="1">
        <v>0.99622900000000003</v>
      </c>
      <c r="L166" s="1">
        <v>107.08</v>
      </c>
      <c r="M166" s="1">
        <v>107.08</v>
      </c>
      <c r="N166" s="1">
        <v>4051.08</v>
      </c>
      <c r="O166" s="1">
        <v>922000</v>
      </c>
      <c r="P166" s="1">
        <v>0</v>
      </c>
      <c r="Q166" s="1">
        <v>0</v>
      </c>
      <c r="R166" s="1">
        <v>0</v>
      </c>
      <c r="S166" s="1">
        <v>0</v>
      </c>
      <c r="T166" s="1">
        <v>922000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</row>
    <row r="167" spans="2:27" ht="75" customHeight="1" x14ac:dyDescent="0.25">
      <c r="B167" s="1" t="s">
        <v>53</v>
      </c>
      <c r="C167" s="1" t="str">
        <f>"09604012340390020244"</f>
        <v>09604012340390020244</v>
      </c>
      <c r="D167" s="1">
        <v>2829100</v>
      </c>
      <c r="E167" s="1">
        <v>0</v>
      </c>
      <c r="F167" s="1">
        <v>2828834.03</v>
      </c>
      <c r="G167" s="1">
        <v>2828834.03</v>
      </c>
      <c r="H167" s="1">
        <v>0</v>
      </c>
      <c r="I167" s="1">
        <v>0.99990599999999996</v>
      </c>
      <c r="J167" s="1">
        <v>2828834.03</v>
      </c>
      <c r="K167" s="1">
        <v>0.99990599999999996</v>
      </c>
      <c r="L167" s="1">
        <v>265.97000000000003</v>
      </c>
      <c r="M167" s="1">
        <v>265.97000000000003</v>
      </c>
      <c r="N167" s="1">
        <v>265.97000000000003</v>
      </c>
      <c r="O167" s="1">
        <v>2552100</v>
      </c>
      <c r="P167" s="1">
        <v>1494522.86</v>
      </c>
      <c r="Q167" s="1">
        <v>1494522.86</v>
      </c>
      <c r="R167" s="1">
        <v>0</v>
      </c>
      <c r="S167" s="1">
        <v>0.58560500000000004</v>
      </c>
      <c r="T167" s="1">
        <v>2552100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</row>
    <row r="168" spans="2:27" ht="75" customHeight="1" x14ac:dyDescent="0.25">
      <c r="B168" s="1" t="s">
        <v>53</v>
      </c>
      <c r="C168" s="1" t="str">
        <f>"09604012340390071244"</f>
        <v>09604012340390071244</v>
      </c>
      <c r="D168" s="1">
        <v>1147005.52</v>
      </c>
      <c r="E168" s="1">
        <v>0</v>
      </c>
      <c r="F168" s="1">
        <v>1147005.52</v>
      </c>
      <c r="G168" s="1">
        <v>1147005.52</v>
      </c>
      <c r="H168" s="1">
        <v>0</v>
      </c>
      <c r="I168" s="1">
        <v>1</v>
      </c>
      <c r="J168" s="1">
        <v>1147005.52</v>
      </c>
      <c r="K168" s="1">
        <v>1</v>
      </c>
      <c r="L168" s="1">
        <v>0</v>
      </c>
      <c r="M168" s="1">
        <v>0</v>
      </c>
      <c r="N168" s="1">
        <v>0</v>
      </c>
      <c r="O168" s="1">
        <v>1150100</v>
      </c>
      <c r="P168" s="1">
        <v>0</v>
      </c>
      <c r="Q168" s="1">
        <v>0</v>
      </c>
      <c r="R168" s="1">
        <v>0</v>
      </c>
      <c r="S168" s="1">
        <v>0</v>
      </c>
      <c r="T168" s="1">
        <v>1150100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</row>
    <row r="169" spans="2:27" ht="75" customHeight="1" x14ac:dyDescent="0.25">
      <c r="B169" s="1" t="s">
        <v>53</v>
      </c>
      <c r="C169" s="1" t="str">
        <f>"09604012340390071247"</f>
        <v>09604012340390071247</v>
      </c>
      <c r="D169" s="1">
        <v>1100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1100</v>
      </c>
      <c r="M169" s="1">
        <v>1100</v>
      </c>
      <c r="N169" s="1">
        <v>1100</v>
      </c>
      <c r="O169" s="1">
        <v>1100</v>
      </c>
      <c r="P169" s="1">
        <v>1100</v>
      </c>
      <c r="Q169" s="1">
        <v>1100</v>
      </c>
      <c r="R169" s="1">
        <v>0</v>
      </c>
      <c r="S169" s="1">
        <v>1</v>
      </c>
      <c r="T169" s="1">
        <v>1100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</row>
    <row r="170" spans="2:27" ht="75" customHeight="1" x14ac:dyDescent="0.25">
      <c r="B170" s="1" t="s">
        <v>53</v>
      </c>
      <c r="C170" s="1" t="str">
        <f>"09607052340390020244"</f>
        <v>09607052340390020244</v>
      </c>
      <c r="D170" s="1">
        <v>52000</v>
      </c>
      <c r="E170" s="1">
        <v>0</v>
      </c>
      <c r="F170" s="1">
        <v>52000</v>
      </c>
      <c r="G170" s="1">
        <v>52000</v>
      </c>
      <c r="H170" s="1">
        <v>0</v>
      </c>
      <c r="I170" s="1">
        <v>1</v>
      </c>
      <c r="J170" s="1">
        <v>52000</v>
      </c>
      <c r="K170" s="1">
        <v>1</v>
      </c>
      <c r="L170" s="1">
        <v>0</v>
      </c>
      <c r="M170" s="1">
        <v>0</v>
      </c>
      <c r="N170" s="1">
        <v>0</v>
      </c>
      <c r="O170" s="1">
        <v>42800</v>
      </c>
      <c r="P170" s="1">
        <v>0</v>
      </c>
      <c r="Q170" s="1">
        <v>0</v>
      </c>
      <c r="R170" s="1">
        <v>0</v>
      </c>
      <c r="S170" s="1">
        <v>0</v>
      </c>
      <c r="T170" s="1">
        <v>42800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</row>
    <row r="171" spans="2:27" ht="60" customHeight="1" x14ac:dyDescent="0.25">
      <c r="B171" s="1" t="s">
        <v>54</v>
      </c>
      <c r="C171" s="1" t="str">
        <f>"09604012340390019244"</f>
        <v>09604012340390019244</v>
      </c>
      <c r="D171" s="1">
        <v>348000</v>
      </c>
      <c r="E171" s="1">
        <v>0</v>
      </c>
      <c r="F171" s="1">
        <v>347999.95</v>
      </c>
      <c r="G171" s="1">
        <v>347999.95</v>
      </c>
      <c r="H171" s="1">
        <v>0</v>
      </c>
      <c r="I171" s="1">
        <v>1</v>
      </c>
      <c r="J171" s="1">
        <v>347519.95</v>
      </c>
      <c r="K171" s="1">
        <v>0.99862099999999998</v>
      </c>
      <c r="L171" s="1">
        <v>0.05</v>
      </c>
      <c r="M171" s="1">
        <v>0.05</v>
      </c>
      <c r="N171" s="1">
        <v>480.05</v>
      </c>
      <c r="O171" s="1">
        <v>468000</v>
      </c>
      <c r="P171" s="1">
        <v>203000</v>
      </c>
      <c r="Q171" s="1">
        <v>203000</v>
      </c>
      <c r="R171" s="1">
        <v>0</v>
      </c>
      <c r="S171" s="1">
        <v>0.43376100000000001</v>
      </c>
      <c r="T171" s="1">
        <v>468000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</row>
    <row r="172" spans="2:27" ht="60" customHeight="1" x14ac:dyDescent="0.25">
      <c r="B172" s="1" t="s">
        <v>54</v>
      </c>
      <c r="C172" s="1" t="str">
        <f>"09604012340390020242"</f>
        <v>09604012340390020242</v>
      </c>
      <c r="D172" s="1">
        <v>620600</v>
      </c>
      <c r="E172" s="1">
        <v>0</v>
      </c>
      <c r="F172" s="1">
        <v>615822.25</v>
      </c>
      <c r="G172" s="1">
        <v>615822.25</v>
      </c>
      <c r="H172" s="1">
        <v>0</v>
      </c>
      <c r="I172" s="1">
        <v>0.99230099999999999</v>
      </c>
      <c r="J172" s="1">
        <v>611855.92000000004</v>
      </c>
      <c r="K172" s="1">
        <v>0.98590999999999995</v>
      </c>
      <c r="L172" s="1">
        <v>4777.75</v>
      </c>
      <c r="M172" s="1">
        <v>4777.75</v>
      </c>
      <c r="N172" s="1">
        <v>8744.08</v>
      </c>
      <c r="O172" s="1">
        <v>655100</v>
      </c>
      <c r="P172" s="1">
        <v>23200</v>
      </c>
      <c r="Q172" s="1">
        <v>23200</v>
      </c>
      <c r="R172" s="1">
        <v>0</v>
      </c>
      <c r="S172" s="1">
        <v>3.5414000000000001E-2</v>
      </c>
      <c r="T172" s="1">
        <v>655100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</row>
    <row r="173" spans="2:27" ht="60" customHeight="1" x14ac:dyDescent="0.25">
      <c r="B173" s="1" t="s">
        <v>54</v>
      </c>
      <c r="C173" s="1" t="str">
        <f>"09604012340390020244"</f>
        <v>09604012340390020244</v>
      </c>
      <c r="D173" s="1">
        <v>1786150</v>
      </c>
      <c r="E173" s="1">
        <v>0</v>
      </c>
      <c r="F173" s="1">
        <v>1785998.99</v>
      </c>
      <c r="G173" s="1">
        <v>1785998.99</v>
      </c>
      <c r="H173" s="1">
        <v>0</v>
      </c>
      <c r="I173" s="1">
        <v>0.999915</v>
      </c>
      <c r="J173" s="1">
        <v>1782081.99</v>
      </c>
      <c r="K173" s="1">
        <v>0.997722</v>
      </c>
      <c r="L173" s="1">
        <v>151.01</v>
      </c>
      <c r="M173" s="1">
        <v>151.01</v>
      </c>
      <c r="N173" s="1">
        <v>4068.01</v>
      </c>
      <c r="O173" s="1">
        <v>1472500</v>
      </c>
      <c r="P173" s="1">
        <v>370105.76</v>
      </c>
      <c r="Q173" s="1">
        <v>121540</v>
      </c>
      <c r="R173" s="1">
        <v>248565.76000000001</v>
      </c>
      <c r="S173" s="1">
        <v>8.2540000000000002E-2</v>
      </c>
      <c r="T173" s="1">
        <v>1472500</v>
      </c>
      <c r="U173" s="1">
        <v>8300</v>
      </c>
      <c r="V173" s="1">
        <v>8300</v>
      </c>
      <c r="W173" s="1">
        <v>0</v>
      </c>
      <c r="X173" s="1">
        <v>5.6369999999999996E-3</v>
      </c>
      <c r="Y173" s="1">
        <v>0</v>
      </c>
      <c r="Z173" s="1">
        <v>0</v>
      </c>
      <c r="AA173" s="1">
        <v>0</v>
      </c>
    </row>
    <row r="174" spans="2:27" ht="60" customHeight="1" x14ac:dyDescent="0.25">
      <c r="B174" s="1" t="s">
        <v>54</v>
      </c>
      <c r="C174" s="1" t="str">
        <f>"09604012340390071244"</f>
        <v>09604012340390071244</v>
      </c>
      <c r="D174" s="1">
        <v>29800</v>
      </c>
      <c r="E174" s="1">
        <v>0</v>
      </c>
      <c r="F174" s="1">
        <v>29800</v>
      </c>
      <c r="G174" s="1">
        <v>29800</v>
      </c>
      <c r="H174" s="1">
        <v>0</v>
      </c>
      <c r="I174" s="1">
        <v>1</v>
      </c>
      <c r="J174" s="1">
        <v>29569.93</v>
      </c>
      <c r="K174" s="1">
        <v>0.99228000000000005</v>
      </c>
      <c r="L174" s="1">
        <v>0</v>
      </c>
      <c r="M174" s="1">
        <v>0</v>
      </c>
      <c r="N174" s="1">
        <v>230.07</v>
      </c>
      <c r="O174" s="1">
        <v>29800</v>
      </c>
      <c r="P174" s="1">
        <v>25197.4</v>
      </c>
      <c r="Q174" s="1">
        <v>25197.4</v>
      </c>
      <c r="R174" s="1">
        <v>0</v>
      </c>
      <c r="S174" s="1">
        <v>0.84555000000000002</v>
      </c>
      <c r="T174" s="1">
        <v>29800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</row>
    <row r="175" spans="2:27" ht="60" customHeight="1" x14ac:dyDescent="0.25">
      <c r="B175" s="1" t="s">
        <v>54</v>
      </c>
      <c r="C175" s="1" t="str">
        <f>"09604012340390071247"</f>
        <v>09604012340390071247</v>
      </c>
      <c r="D175" s="1">
        <v>689840</v>
      </c>
      <c r="E175" s="1">
        <v>0</v>
      </c>
      <c r="F175" s="1">
        <v>689838.18</v>
      </c>
      <c r="G175" s="1">
        <v>689838.18</v>
      </c>
      <c r="H175" s="1">
        <v>0</v>
      </c>
      <c r="I175" s="1">
        <v>0.99999700000000002</v>
      </c>
      <c r="J175" s="1">
        <v>611288.51</v>
      </c>
      <c r="K175" s="1">
        <v>0.886131</v>
      </c>
      <c r="L175" s="1">
        <v>1.82</v>
      </c>
      <c r="M175" s="1">
        <v>1.82</v>
      </c>
      <c r="N175" s="1">
        <v>78551.490000000005</v>
      </c>
      <c r="O175" s="1">
        <v>723500</v>
      </c>
      <c r="P175" s="1">
        <v>320000</v>
      </c>
      <c r="Q175" s="1">
        <v>320000</v>
      </c>
      <c r="R175" s="1">
        <v>0</v>
      </c>
      <c r="S175" s="1">
        <v>0.44229400000000002</v>
      </c>
      <c r="T175" s="1">
        <v>723500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</row>
    <row r="176" spans="2:27" ht="60" customHeight="1" x14ac:dyDescent="0.25">
      <c r="B176" s="1" t="s">
        <v>54</v>
      </c>
      <c r="C176" s="1" t="str">
        <f>"09607052340390020244"</f>
        <v>09607052340390020244</v>
      </c>
      <c r="D176" s="1">
        <v>65800</v>
      </c>
      <c r="E176" s="1">
        <v>0</v>
      </c>
      <c r="F176" s="1">
        <v>65800</v>
      </c>
      <c r="G176" s="1">
        <v>65800</v>
      </c>
      <c r="H176" s="1">
        <v>0</v>
      </c>
      <c r="I176" s="1">
        <v>1</v>
      </c>
      <c r="J176" s="1">
        <v>65800</v>
      </c>
      <c r="K176" s="1">
        <v>1</v>
      </c>
      <c r="L176" s="1">
        <v>0</v>
      </c>
      <c r="M176" s="1">
        <v>0</v>
      </c>
      <c r="N176" s="1">
        <v>0</v>
      </c>
      <c r="O176" s="1">
        <v>65800</v>
      </c>
      <c r="P176" s="1">
        <v>0</v>
      </c>
      <c r="Q176" s="1">
        <v>0</v>
      </c>
      <c r="R176" s="1">
        <v>0</v>
      </c>
      <c r="S176" s="1">
        <v>0</v>
      </c>
      <c r="T176" s="1">
        <v>65800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</row>
    <row r="177" spans="2:27" ht="60" customHeight="1" x14ac:dyDescent="0.25">
      <c r="B177" s="1" t="s">
        <v>54</v>
      </c>
      <c r="C177" s="1" t="str">
        <f>"09607052340392040244"</f>
        <v>09607052340392040244</v>
      </c>
      <c r="D177" s="1">
        <v>2678.16</v>
      </c>
      <c r="E177" s="1">
        <v>0</v>
      </c>
      <c r="F177" s="1">
        <v>2678.16</v>
      </c>
      <c r="G177" s="1">
        <v>2678.16</v>
      </c>
      <c r="H177" s="1">
        <v>0</v>
      </c>
      <c r="I177" s="1">
        <v>1</v>
      </c>
      <c r="J177" s="1">
        <v>2678.16</v>
      </c>
      <c r="K177" s="1">
        <v>1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</row>
    <row r="178" spans="2:27" ht="60" customHeight="1" x14ac:dyDescent="0.25">
      <c r="B178" s="1" t="s">
        <v>55</v>
      </c>
      <c r="C178" s="1" t="str">
        <f>"09604012340390019244"</f>
        <v>09604012340390019244</v>
      </c>
      <c r="D178" s="1">
        <v>674700</v>
      </c>
      <c r="E178" s="1">
        <v>0</v>
      </c>
      <c r="F178" s="1">
        <v>674700</v>
      </c>
      <c r="G178" s="1">
        <v>674700</v>
      </c>
      <c r="H178" s="1">
        <v>0</v>
      </c>
      <c r="I178" s="1">
        <v>1</v>
      </c>
      <c r="J178" s="1">
        <v>674700</v>
      </c>
      <c r="K178" s="1">
        <v>1</v>
      </c>
      <c r="L178" s="1">
        <v>0</v>
      </c>
      <c r="M178" s="1">
        <v>0</v>
      </c>
      <c r="N178" s="1">
        <v>0</v>
      </c>
      <c r="O178" s="1">
        <v>634700</v>
      </c>
      <c r="P178" s="1">
        <v>568360</v>
      </c>
      <c r="Q178" s="1">
        <v>568360</v>
      </c>
      <c r="R178" s="1">
        <v>0</v>
      </c>
      <c r="S178" s="1">
        <v>0.895478</v>
      </c>
      <c r="T178" s="1">
        <v>634700</v>
      </c>
      <c r="U178" s="1">
        <v>516000</v>
      </c>
      <c r="V178" s="1">
        <v>516000</v>
      </c>
      <c r="W178" s="1">
        <v>0</v>
      </c>
      <c r="X178" s="1">
        <v>0.81298300000000001</v>
      </c>
      <c r="Y178" s="1">
        <v>0</v>
      </c>
      <c r="Z178" s="1">
        <v>0</v>
      </c>
      <c r="AA178" s="1">
        <v>0</v>
      </c>
    </row>
    <row r="179" spans="2:27" ht="60" customHeight="1" x14ac:dyDescent="0.25">
      <c r="B179" s="1" t="s">
        <v>55</v>
      </c>
      <c r="C179" s="1" t="str">
        <f>"09604012340390020242"</f>
        <v>09604012340390020242</v>
      </c>
      <c r="D179" s="1">
        <v>776600</v>
      </c>
      <c r="E179" s="1">
        <v>0</v>
      </c>
      <c r="F179" s="1">
        <v>776389.36</v>
      </c>
      <c r="G179" s="1">
        <v>776389.36</v>
      </c>
      <c r="H179" s="1">
        <v>0</v>
      </c>
      <c r="I179" s="1">
        <v>0.99972899999999998</v>
      </c>
      <c r="J179" s="1">
        <v>776389.36</v>
      </c>
      <c r="K179" s="1">
        <v>0.99972899999999998</v>
      </c>
      <c r="L179" s="1">
        <v>210.64</v>
      </c>
      <c r="M179" s="1">
        <v>210.64</v>
      </c>
      <c r="N179" s="1">
        <v>210.64</v>
      </c>
      <c r="O179" s="1">
        <v>776400</v>
      </c>
      <c r="P179" s="1">
        <v>0</v>
      </c>
      <c r="Q179" s="1">
        <v>0</v>
      </c>
      <c r="R179" s="1">
        <v>0</v>
      </c>
      <c r="S179" s="1">
        <v>0</v>
      </c>
      <c r="T179" s="1">
        <v>776400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</row>
    <row r="180" spans="2:27" ht="60" customHeight="1" x14ac:dyDescent="0.25">
      <c r="B180" s="1" t="s">
        <v>55</v>
      </c>
      <c r="C180" s="1" t="str">
        <f>"09604012340390020244"</f>
        <v>09604012340390020244</v>
      </c>
      <c r="D180" s="1">
        <v>1237200</v>
      </c>
      <c r="E180" s="1">
        <v>0</v>
      </c>
      <c r="F180" s="1">
        <v>1237200</v>
      </c>
      <c r="G180" s="1">
        <v>1237200</v>
      </c>
      <c r="H180" s="1">
        <v>0</v>
      </c>
      <c r="I180" s="1">
        <v>1</v>
      </c>
      <c r="J180" s="1">
        <v>1237200</v>
      </c>
      <c r="K180" s="1">
        <v>1</v>
      </c>
      <c r="L180" s="1">
        <v>0</v>
      </c>
      <c r="M180" s="1">
        <v>0</v>
      </c>
      <c r="N180" s="1">
        <v>0</v>
      </c>
      <c r="O180" s="1">
        <v>1237000</v>
      </c>
      <c r="P180" s="1">
        <v>288532.08</v>
      </c>
      <c r="Q180" s="1">
        <v>288532.08</v>
      </c>
      <c r="R180" s="1">
        <v>0</v>
      </c>
      <c r="S180" s="1">
        <v>0.23325100000000001</v>
      </c>
      <c r="T180" s="1">
        <v>1237000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</row>
    <row r="181" spans="2:27" ht="60" customHeight="1" x14ac:dyDescent="0.25">
      <c r="B181" s="1" t="s">
        <v>55</v>
      </c>
      <c r="C181" s="1" t="str">
        <f>"09604012340390071244"</f>
        <v>09604012340390071244</v>
      </c>
      <c r="D181" s="1">
        <v>108950</v>
      </c>
      <c r="E181" s="1">
        <v>0</v>
      </c>
      <c r="F181" s="1">
        <v>108937.46</v>
      </c>
      <c r="G181" s="1">
        <v>108937.46</v>
      </c>
      <c r="H181" s="1">
        <v>0</v>
      </c>
      <c r="I181" s="1">
        <v>0.99988500000000002</v>
      </c>
      <c r="J181" s="1">
        <v>108937.46</v>
      </c>
      <c r="K181" s="1">
        <v>0.99988500000000002</v>
      </c>
      <c r="L181" s="1">
        <v>12.54</v>
      </c>
      <c r="M181" s="1">
        <v>12.54</v>
      </c>
      <c r="N181" s="1">
        <v>12.54</v>
      </c>
      <c r="O181" s="1">
        <v>108100</v>
      </c>
      <c r="P181" s="1">
        <v>29259.56</v>
      </c>
      <c r="Q181" s="1">
        <v>29259.56</v>
      </c>
      <c r="R181" s="1">
        <v>0</v>
      </c>
      <c r="S181" s="1">
        <v>0.27067099999999999</v>
      </c>
      <c r="T181" s="1">
        <v>108100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</row>
    <row r="182" spans="2:27" ht="60" customHeight="1" x14ac:dyDescent="0.25">
      <c r="B182" s="1" t="s">
        <v>55</v>
      </c>
      <c r="C182" s="1" t="str">
        <f>"09604012340390071247"</f>
        <v>09604012340390071247</v>
      </c>
      <c r="D182" s="1">
        <v>711700</v>
      </c>
      <c r="E182" s="1">
        <v>0</v>
      </c>
      <c r="F182" s="1">
        <v>711700</v>
      </c>
      <c r="G182" s="1">
        <v>711700</v>
      </c>
      <c r="H182" s="1">
        <v>0</v>
      </c>
      <c r="I182" s="1">
        <v>1</v>
      </c>
      <c r="J182" s="1">
        <v>711700</v>
      </c>
      <c r="K182" s="1">
        <v>1</v>
      </c>
      <c r="L182" s="1">
        <v>0</v>
      </c>
      <c r="M182" s="1">
        <v>0</v>
      </c>
      <c r="N182" s="1">
        <v>0</v>
      </c>
      <c r="O182" s="1">
        <v>711700</v>
      </c>
      <c r="P182" s="1">
        <v>711700</v>
      </c>
      <c r="Q182" s="1">
        <v>711700</v>
      </c>
      <c r="R182" s="1">
        <v>0</v>
      </c>
      <c r="S182" s="1">
        <v>1</v>
      </c>
      <c r="T182" s="1">
        <v>711700</v>
      </c>
      <c r="U182" s="1">
        <v>711700</v>
      </c>
      <c r="V182" s="1">
        <v>711700</v>
      </c>
      <c r="W182" s="1">
        <v>0</v>
      </c>
      <c r="X182" s="1">
        <v>1</v>
      </c>
      <c r="Y182" s="1">
        <v>0</v>
      </c>
      <c r="Z182" s="1">
        <v>0</v>
      </c>
      <c r="AA182" s="1">
        <v>0</v>
      </c>
    </row>
    <row r="183" spans="2:27" ht="60" customHeight="1" x14ac:dyDescent="0.25">
      <c r="B183" s="1" t="s">
        <v>55</v>
      </c>
      <c r="C183" s="1" t="str">
        <f>"09607052340390020244"</f>
        <v>09607052340390020244</v>
      </c>
      <c r="D183" s="1">
        <v>31000</v>
      </c>
      <c r="E183" s="1">
        <v>0</v>
      </c>
      <c r="F183" s="1">
        <v>31000</v>
      </c>
      <c r="G183" s="1">
        <v>31000</v>
      </c>
      <c r="H183" s="1">
        <v>0</v>
      </c>
      <c r="I183" s="1">
        <v>1</v>
      </c>
      <c r="J183" s="1">
        <v>31000</v>
      </c>
      <c r="K183" s="1">
        <v>1</v>
      </c>
      <c r="L183" s="1">
        <v>0</v>
      </c>
      <c r="M183" s="1">
        <v>0</v>
      </c>
      <c r="N183" s="1">
        <v>0</v>
      </c>
      <c r="O183" s="1">
        <v>42200</v>
      </c>
      <c r="P183" s="1">
        <v>0</v>
      </c>
      <c r="Q183" s="1">
        <v>0</v>
      </c>
      <c r="R183" s="1">
        <v>0</v>
      </c>
      <c r="S183" s="1">
        <v>0</v>
      </c>
      <c r="T183" s="1">
        <v>42200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</row>
    <row r="184" spans="2:27" ht="60" customHeight="1" x14ac:dyDescent="0.25">
      <c r="B184" s="1" t="s">
        <v>56</v>
      </c>
      <c r="C184" s="1" t="str">
        <f>"09604012330190019244"</f>
        <v>09604012330190019244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4731200</v>
      </c>
      <c r="M184" s="1">
        <v>4731200</v>
      </c>
      <c r="N184" s="1">
        <v>4731200</v>
      </c>
      <c r="O184" s="1">
        <v>4721400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</row>
    <row r="185" spans="2:27" ht="60" customHeight="1" x14ac:dyDescent="0.25">
      <c r="B185" s="1" t="s">
        <v>56</v>
      </c>
      <c r="C185" s="1" t="str">
        <f>"09604012330190019247"</f>
        <v>09604012330190019247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993400</v>
      </c>
      <c r="M185" s="1">
        <v>993400</v>
      </c>
      <c r="N185" s="1">
        <v>993400</v>
      </c>
      <c r="O185" s="1">
        <v>1003200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</row>
    <row r="186" spans="2:27" ht="60" customHeight="1" x14ac:dyDescent="0.25">
      <c r="B186" s="1" t="s">
        <v>56</v>
      </c>
      <c r="C186" s="1" t="str">
        <f>"09604012340390019244"</f>
        <v>09604012340390019244</v>
      </c>
      <c r="D186" s="1">
        <v>2446400</v>
      </c>
      <c r="E186" s="1">
        <v>0</v>
      </c>
      <c r="F186" s="1">
        <v>2437013.2000000002</v>
      </c>
      <c r="G186" s="1">
        <v>2437013.2000000002</v>
      </c>
      <c r="H186" s="1">
        <v>0</v>
      </c>
      <c r="I186" s="1">
        <v>0.99616300000000002</v>
      </c>
      <c r="J186" s="1">
        <v>2430392.56</v>
      </c>
      <c r="K186" s="1">
        <v>0.99345700000000003</v>
      </c>
      <c r="L186" s="1">
        <v>9386.7999999999993</v>
      </c>
      <c r="M186" s="1">
        <v>9386.7999999999993</v>
      </c>
      <c r="N186" s="1">
        <v>16007.44</v>
      </c>
      <c r="O186" s="1">
        <v>3166900</v>
      </c>
      <c r="P186" s="1">
        <v>254041</v>
      </c>
      <c r="Q186" s="1">
        <v>254041</v>
      </c>
      <c r="R186" s="1">
        <v>0</v>
      </c>
      <c r="S186" s="1">
        <v>8.0217999999999998E-2</v>
      </c>
      <c r="T186" s="1">
        <v>3164700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</row>
    <row r="187" spans="2:27" ht="60" customHeight="1" x14ac:dyDescent="0.25">
      <c r="B187" s="1" t="s">
        <v>56</v>
      </c>
      <c r="C187" s="1" t="str">
        <f>"09604012340390020242"</f>
        <v>09604012340390020242</v>
      </c>
      <c r="D187" s="1">
        <v>2266500</v>
      </c>
      <c r="E187" s="1">
        <v>0</v>
      </c>
      <c r="F187" s="1">
        <v>2266017.5099999998</v>
      </c>
      <c r="G187" s="1">
        <v>2266017.5099999998</v>
      </c>
      <c r="H187" s="1">
        <v>0</v>
      </c>
      <c r="I187" s="1">
        <v>0.99978699999999998</v>
      </c>
      <c r="J187" s="1">
        <v>2266017.5099999998</v>
      </c>
      <c r="K187" s="1">
        <v>0.99978699999999998</v>
      </c>
      <c r="L187" s="1">
        <v>482.49</v>
      </c>
      <c r="M187" s="1">
        <v>482.49</v>
      </c>
      <c r="N187" s="1">
        <v>482.49</v>
      </c>
      <c r="O187" s="1">
        <v>2571900</v>
      </c>
      <c r="P187" s="1">
        <v>94000</v>
      </c>
      <c r="Q187" s="1">
        <v>94000</v>
      </c>
      <c r="R187" s="1">
        <v>0</v>
      </c>
      <c r="S187" s="1">
        <v>3.6548999999999998E-2</v>
      </c>
      <c r="T187" s="1">
        <v>2571900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</row>
    <row r="188" spans="2:27" ht="60" customHeight="1" x14ac:dyDescent="0.25">
      <c r="B188" s="1" t="s">
        <v>56</v>
      </c>
      <c r="C188" s="1" t="str">
        <f>"09604012340390020244"</f>
        <v>09604012340390020244</v>
      </c>
      <c r="D188" s="1">
        <v>8215400</v>
      </c>
      <c r="E188" s="1">
        <v>0</v>
      </c>
      <c r="F188" s="1">
        <v>8211037.2800000003</v>
      </c>
      <c r="G188" s="1">
        <v>8211037.2800000003</v>
      </c>
      <c r="H188" s="1">
        <v>0</v>
      </c>
      <c r="I188" s="1">
        <v>0.99946900000000005</v>
      </c>
      <c r="J188" s="1">
        <v>8204743.3300000001</v>
      </c>
      <c r="K188" s="1">
        <v>0.99870300000000001</v>
      </c>
      <c r="L188" s="1">
        <v>4362.72</v>
      </c>
      <c r="M188" s="1">
        <v>4362.72</v>
      </c>
      <c r="N188" s="1">
        <v>10656.67</v>
      </c>
      <c r="O188" s="1">
        <v>7548600</v>
      </c>
      <c r="P188" s="1">
        <v>4323355.6900000004</v>
      </c>
      <c r="Q188" s="1">
        <v>4253435.67</v>
      </c>
      <c r="R188" s="1">
        <v>69920.02</v>
      </c>
      <c r="S188" s="1">
        <v>0.563473</v>
      </c>
      <c r="T188" s="1">
        <v>7550700</v>
      </c>
      <c r="U188" s="1">
        <v>488672.04</v>
      </c>
      <c r="V188" s="1">
        <v>488672.04</v>
      </c>
      <c r="W188" s="1">
        <v>0</v>
      </c>
      <c r="X188" s="1">
        <v>6.4718999999999999E-2</v>
      </c>
      <c r="Y188" s="1">
        <v>0</v>
      </c>
      <c r="Z188" s="1">
        <v>0</v>
      </c>
      <c r="AA188" s="1">
        <v>0</v>
      </c>
    </row>
    <row r="189" spans="2:27" ht="60" customHeight="1" x14ac:dyDescent="0.25">
      <c r="B189" s="1" t="s">
        <v>56</v>
      </c>
      <c r="C189" s="1" t="str">
        <f>"09604012340390071244"</f>
        <v>09604012340390071244</v>
      </c>
      <c r="D189" s="1">
        <v>124050</v>
      </c>
      <c r="E189" s="1">
        <v>0</v>
      </c>
      <c r="F189" s="1">
        <v>122776.73</v>
      </c>
      <c r="G189" s="1">
        <v>122776.73</v>
      </c>
      <c r="H189" s="1">
        <v>0</v>
      </c>
      <c r="I189" s="1">
        <v>0.98973599999999995</v>
      </c>
      <c r="J189" s="1">
        <v>119405.78</v>
      </c>
      <c r="K189" s="1">
        <v>0.96256200000000003</v>
      </c>
      <c r="L189" s="1">
        <v>1273.27</v>
      </c>
      <c r="M189" s="1">
        <v>1273.27</v>
      </c>
      <c r="N189" s="1">
        <v>4644.22</v>
      </c>
      <c r="O189" s="1">
        <v>245300</v>
      </c>
      <c r="P189" s="1">
        <v>123281.8</v>
      </c>
      <c r="Q189" s="1">
        <v>123281.8</v>
      </c>
      <c r="R189" s="1">
        <v>0</v>
      </c>
      <c r="S189" s="1">
        <v>0.50257600000000002</v>
      </c>
      <c r="T189" s="1">
        <v>245300</v>
      </c>
      <c r="U189" s="1">
        <v>10468.34</v>
      </c>
      <c r="V189" s="1">
        <v>10468.34</v>
      </c>
      <c r="W189" s="1">
        <v>0</v>
      </c>
      <c r="X189" s="1">
        <v>4.2675999999999999E-2</v>
      </c>
      <c r="Y189" s="1">
        <v>0</v>
      </c>
      <c r="Z189" s="1">
        <v>0</v>
      </c>
      <c r="AA189" s="1">
        <v>0</v>
      </c>
    </row>
    <row r="190" spans="2:27" ht="60" customHeight="1" x14ac:dyDescent="0.25">
      <c r="B190" s="1" t="s">
        <v>56</v>
      </c>
      <c r="C190" s="1" t="str">
        <f>"09604012340390071247"</f>
        <v>09604012340390071247</v>
      </c>
      <c r="D190" s="1">
        <v>1593400</v>
      </c>
      <c r="E190" s="1">
        <v>0</v>
      </c>
      <c r="F190" s="1">
        <v>1486218.72</v>
      </c>
      <c r="G190" s="1">
        <v>1486218.72</v>
      </c>
      <c r="H190" s="1">
        <v>0</v>
      </c>
      <c r="I190" s="1">
        <v>0.93273399999999995</v>
      </c>
      <c r="J190" s="1">
        <v>1482741.74</v>
      </c>
      <c r="K190" s="1">
        <v>0.93055200000000005</v>
      </c>
      <c r="L190" s="1">
        <v>107181.28</v>
      </c>
      <c r="M190" s="1">
        <v>107181.28</v>
      </c>
      <c r="N190" s="1">
        <v>110658.26</v>
      </c>
      <c r="O190" s="1">
        <v>1540700</v>
      </c>
      <c r="P190" s="1">
        <v>1135106.74</v>
      </c>
      <c r="Q190" s="1">
        <v>1135106.74</v>
      </c>
      <c r="R190" s="1">
        <v>0</v>
      </c>
      <c r="S190" s="1">
        <v>0.73674700000000004</v>
      </c>
      <c r="T190" s="1">
        <v>1540500</v>
      </c>
      <c r="U190" s="1">
        <v>56922.37</v>
      </c>
      <c r="V190" s="1">
        <v>56922.37</v>
      </c>
      <c r="W190" s="1">
        <v>0</v>
      </c>
      <c r="X190" s="1">
        <v>3.6950999999999998E-2</v>
      </c>
      <c r="Y190" s="1">
        <v>0</v>
      </c>
      <c r="Z190" s="1">
        <v>0</v>
      </c>
      <c r="AA190" s="1">
        <v>0</v>
      </c>
    </row>
    <row r="191" spans="2:27" ht="60" customHeight="1" x14ac:dyDescent="0.25">
      <c r="B191" s="1" t="s">
        <v>56</v>
      </c>
      <c r="C191" s="1" t="str">
        <f>"09607052330190019244"</f>
        <v>09607052330190019244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54500</v>
      </c>
      <c r="M191" s="1">
        <v>54500</v>
      </c>
      <c r="N191" s="1">
        <v>54500</v>
      </c>
      <c r="O191" s="1">
        <v>54500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</row>
    <row r="192" spans="2:27" ht="60" customHeight="1" x14ac:dyDescent="0.25">
      <c r="B192" s="1" t="s">
        <v>56</v>
      </c>
      <c r="C192" s="1" t="str">
        <f>"09607052340390020244"</f>
        <v>09607052340390020244</v>
      </c>
      <c r="D192" s="1">
        <v>140300</v>
      </c>
      <c r="E192" s="1">
        <v>0</v>
      </c>
      <c r="F192" s="1">
        <v>140300</v>
      </c>
      <c r="G192" s="1">
        <v>140300</v>
      </c>
      <c r="H192" s="1">
        <v>0</v>
      </c>
      <c r="I192" s="1">
        <v>1</v>
      </c>
      <c r="J192" s="1">
        <v>140300</v>
      </c>
      <c r="K192" s="1">
        <v>1</v>
      </c>
      <c r="L192" s="1">
        <v>0</v>
      </c>
      <c r="M192" s="1">
        <v>0</v>
      </c>
      <c r="N192" s="1">
        <v>0</v>
      </c>
      <c r="O192" s="1">
        <v>132800</v>
      </c>
      <c r="P192" s="1">
        <v>0</v>
      </c>
      <c r="Q192" s="1">
        <v>0</v>
      </c>
      <c r="R192" s="1">
        <v>0</v>
      </c>
      <c r="S192" s="1">
        <v>0</v>
      </c>
      <c r="T192" s="1">
        <v>132800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</row>
    <row r="193" spans="2:27" ht="60" customHeight="1" x14ac:dyDescent="0.25">
      <c r="B193" s="1" t="s">
        <v>56</v>
      </c>
      <c r="C193" s="1" t="str">
        <f>"09607052340392040244"</f>
        <v>09607052340392040244</v>
      </c>
      <c r="D193" s="1">
        <v>2823.86</v>
      </c>
      <c r="E193" s="1">
        <v>0</v>
      </c>
      <c r="F193" s="1">
        <v>2823.86</v>
      </c>
      <c r="G193" s="1">
        <v>2823.86</v>
      </c>
      <c r="H193" s="1">
        <v>0</v>
      </c>
      <c r="I193" s="1">
        <v>1</v>
      </c>
      <c r="J193" s="1">
        <v>2823.86</v>
      </c>
      <c r="K193" s="1">
        <v>1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</row>
    <row r="194" spans="2:27" ht="60" customHeight="1" x14ac:dyDescent="0.25">
      <c r="B194" s="1" t="s">
        <v>57</v>
      </c>
      <c r="C194" s="1" t="str">
        <f>"09604012340390019244"</f>
        <v>09604012340390019244</v>
      </c>
      <c r="D194" s="1">
        <v>522000</v>
      </c>
      <c r="E194" s="1">
        <v>0</v>
      </c>
      <c r="F194" s="1">
        <v>522000</v>
      </c>
      <c r="G194" s="1">
        <v>522000</v>
      </c>
      <c r="H194" s="1">
        <v>0</v>
      </c>
      <c r="I194" s="1">
        <v>1</v>
      </c>
      <c r="J194" s="1">
        <v>506465.64</v>
      </c>
      <c r="K194" s="1">
        <v>0.97024100000000002</v>
      </c>
      <c r="L194" s="1">
        <v>0</v>
      </c>
      <c r="M194" s="1">
        <v>0</v>
      </c>
      <c r="N194" s="1">
        <v>15534.36</v>
      </c>
      <c r="O194" s="1">
        <v>672000</v>
      </c>
      <c r="P194" s="1">
        <v>0</v>
      </c>
      <c r="Q194" s="1">
        <v>0</v>
      </c>
      <c r="R194" s="1">
        <v>0</v>
      </c>
      <c r="S194" s="1">
        <v>0</v>
      </c>
      <c r="T194" s="1">
        <v>672000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</row>
    <row r="195" spans="2:27" ht="60" customHeight="1" x14ac:dyDescent="0.25">
      <c r="B195" s="1" t="s">
        <v>57</v>
      </c>
      <c r="C195" s="1" t="str">
        <f>"09604012340390020242"</f>
        <v>09604012340390020242</v>
      </c>
      <c r="D195" s="1">
        <v>935900</v>
      </c>
      <c r="E195" s="1">
        <v>0</v>
      </c>
      <c r="F195" s="1">
        <v>935722</v>
      </c>
      <c r="G195" s="1">
        <v>935722</v>
      </c>
      <c r="H195" s="1">
        <v>0</v>
      </c>
      <c r="I195" s="1">
        <v>0.99980999999999998</v>
      </c>
      <c r="J195" s="1">
        <v>856119.3</v>
      </c>
      <c r="K195" s="1">
        <v>0.91475499999999998</v>
      </c>
      <c r="L195" s="1">
        <v>178</v>
      </c>
      <c r="M195" s="1">
        <v>178</v>
      </c>
      <c r="N195" s="1">
        <v>79780.7</v>
      </c>
      <c r="O195" s="1">
        <v>485300</v>
      </c>
      <c r="P195" s="1">
        <v>0</v>
      </c>
      <c r="Q195" s="1">
        <v>0</v>
      </c>
      <c r="R195" s="1">
        <v>0</v>
      </c>
      <c r="S195" s="1">
        <v>0</v>
      </c>
      <c r="T195" s="1">
        <v>485300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</row>
    <row r="196" spans="2:27" ht="60" customHeight="1" x14ac:dyDescent="0.25">
      <c r="B196" s="1" t="s">
        <v>57</v>
      </c>
      <c r="C196" s="1" t="str">
        <f>"09604012340390020244"</f>
        <v>09604012340390020244</v>
      </c>
      <c r="D196" s="1">
        <v>2222200</v>
      </c>
      <c r="E196" s="1">
        <v>0</v>
      </c>
      <c r="F196" s="1">
        <v>2200271.61</v>
      </c>
      <c r="G196" s="1">
        <v>2200271.61</v>
      </c>
      <c r="H196" s="1">
        <v>0</v>
      </c>
      <c r="I196" s="1">
        <v>0.99013200000000001</v>
      </c>
      <c r="J196" s="1">
        <v>2141225.41</v>
      </c>
      <c r="K196" s="1">
        <v>0.963561</v>
      </c>
      <c r="L196" s="1">
        <v>21928.39</v>
      </c>
      <c r="M196" s="1">
        <v>21928.39</v>
      </c>
      <c r="N196" s="1">
        <v>80974.59</v>
      </c>
      <c r="O196" s="1">
        <v>2259100</v>
      </c>
      <c r="P196" s="1">
        <v>150638.39999999999</v>
      </c>
      <c r="Q196" s="1">
        <v>150638.39999999999</v>
      </c>
      <c r="R196" s="1">
        <v>0</v>
      </c>
      <c r="S196" s="1">
        <v>6.6681000000000004E-2</v>
      </c>
      <c r="T196" s="1">
        <v>2259100</v>
      </c>
      <c r="U196" s="1">
        <v>150638.39999999999</v>
      </c>
      <c r="V196" s="1">
        <v>150638.39999999999</v>
      </c>
      <c r="W196" s="1">
        <v>0</v>
      </c>
      <c r="X196" s="1">
        <v>6.6681000000000004E-2</v>
      </c>
      <c r="Y196" s="1">
        <v>0</v>
      </c>
      <c r="Z196" s="1">
        <v>0</v>
      </c>
      <c r="AA196" s="1">
        <v>0</v>
      </c>
    </row>
    <row r="197" spans="2:27" ht="60" customHeight="1" x14ac:dyDescent="0.25">
      <c r="B197" s="1" t="s">
        <v>57</v>
      </c>
      <c r="C197" s="1" t="str">
        <f>"09604012340390071244"</f>
        <v>09604012340390071244</v>
      </c>
      <c r="D197" s="1">
        <v>81800</v>
      </c>
      <c r="E197" s="1">
        <v>0</v>
      </c>
      <c r="F197" s="1">
        <v>81772.94</v>
      </c>
      <c r="G197" s="1">
        <v>81772.94</v>
      </c>
      <c r="H197" s="1">
        <v>0</v>
      </c>
      <c r="I197" s="1">
        <v>0.99966900000000003</v>
      </c>
      <c r="J197" s="1">
        <v>64252.68</v>
      </c>
      <c r="K197" s="1">
        <v>0.78548499999999999</v>
      </c>
      <c r="L197" s="1">
        <v>27.06</v>
      </c>
      <c r="M197" s="1">
        <v>27.06</v>
      </c>
      <c r="N197" s="1">
        <v>17547.32</v>
      </c>
      <c r="O197" s="1">
        <v>85000</v>
      </c>
      <c r="P197" s="1">
        <v>0</v>
      </c>
      <c r="Q197" s="1">
        <v>0</v>
      </c>
      <c r="R197" s="1">
        <v>0</v>
      </c>
      <c r="S197" s="1">
        <v>0</v>
      </c>
      <c r="T197" s="1">
        <v>85000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</row>
    <row r="198" spans="2:27" ht="60" customHeight="1" x14ac:dyDescent="0.25">
      <c r="B198" s="1" t="s">
        <v>57</v>
      </c>
      <c r="C198" s="1" t="str">
        <f>"09604012340390071247"</f>
        <v>09604012340390071247</v>
      </c>
      <c r="D198" s="1">
        <v>436800</v>
      </c>
      <c r="E198" s="1">
        <v>0</v>
      </c>
      <c r="F198" s="1">
        <v>436768.78</v>
      </c>
      <c r="G198" s="1">
        <v>436768.78</v>
      </c>
      <c r="H198" s="1">
        <v>0</v>
      </c>
      <c r="I198" s="1">
        <v>0.99992899999999996</v>
      </c>
      <c r="J198" s="1">
        <v>300372.74</v>
      </c>
      <c r="K198" s="1">
        <v>0.68766700000000003</v>
      </c>
      <c r="L198" s="1">
        <v>31.22</v>
      </c>
      <c r="M198" s="1">
        <v>31.22</v>
      </c>
      <c r="N198" s="1">
        <v>136427.26</v>
      </c>
      <c r="O198" s="1">
        <v>440100</v>
      </c>
      <c r="P198" s="1">
        <v>0</v>
      </c>
      <c r="Q198" s="1">
        <v>0</v>
      </c>
      <c r="R198" s="1">
        <v>0</v>
      </c>
      <c r="S198" s="1">
        <v>0</v>
      </c>
      <c r="T198" s="1">
        <v>440100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</row>
    <row r="199" spans="2:27" ht="60" customHeight="1" x14ac:dyDescent="0.25">
      <c r="B199" s="1" t="s">
        <v>57</v>
      </c>
      <c r="C199" s="1" t="str">
        <f>"09607052340390020244"</f>
        <v>09607052340390020244</v>
      </c>
      <c r="D199" s="1">
        <v>90500</v>
      </c>
      <c r="E199" s="1">
        <v>0</v>
      </c>
      <c r="F199" s="1">
        <v>90500</v>
      </c>
      <c r="G199" s="1">
        <v>90500</v>
      </c>
      <c r="H199" s="1">
        <v>0</v>
      </c>
      <c r="I199" s="1">
        <v>1</v>
      </c>
      <c r="J199" s="1">
        <v>90500</v>
      </c>
      <c r="K199" s="1">
        <v>1</v>
      </c>
      <c r="L199" s="1">
        <v>0</v>
      </c>
      <c r="M199" s="1">
        <v>0</v>
      </c>
      <c r="N199" s="1">
        <v>0</v>
      </c>
      <c r="O199" s="1">
        <v>90500</v>
      </c>
      <c r="P199" s="1">
        <v>0</v>
      </c>
      <c r="Q199" s="1">
        <v>0</v>
      </c>
      <c r="R199" s="1">
        <v>0</v>
      </c>
      <c r="S199" s="1">
        <v>0</v>
      </c>
      <c r="T199" s="1">
        <v>90500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</row>
    <row r="200" spans="2:27" ht="60" customHeight="1" x14ac:dyDescent="0.25">
      <c r="B200" s="1" t="s">
        <v>58</v>
      </c>
      <c r="C200" s="1" t="str">
        <f>"09604012340390019244"</f>
        <v>09604012340390019244</v>
      </c>
      <c r="D200" s="1">
        <v>448600</v>
      </c>
      <c r="E200" s="1">
        <v>0</v>
      </c>
      <c r="F200" s="1">
        <v>448600</v>
      </c>
      <c r="G200" s="1">
        <v>448600</v>
      </c>
      <c r="H200" s="1">
        <v>0</v>
      </c>
      <c r="I200" s="1">
        <v>1</v>
      </c>
      <c r="J200" s="1">
        <v>448600</v>
      </c>
      <c r="K200" s="1">
        <v>1</v>
      </c>
      <c r="L200" s="1">
        <v>0</v>
      </c>
      <c r="M200" s="1">
        <v>0</v>
      </c>
      <c r="N200" s="1">
        <v>0</v>
      </c>
      <c r="O200" s="1">
        <v>562600</v>
      </c>
      <c r="P200" s="1">
        <v>457600</v>
      </c>
      <c r="Q200" s="1">
        <v>457600</v>
      </c>
      <c r="R200" s="1">
        <v>0</v>
      </c>
      <c r="S200" s="1">
        <v>0.81336699999999995</v>
      </c>
      <c r="T200" s="1">
        <v>562600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</row>
    <row r="201" spans="2:27" ht="60" customHeight="1" x14ac:dyDescent="0.25">
      <c r="B201" s="1" t="s">
        <v>58</v>
      </c>
      <c r="C201" s="1" t="str">
        <f>"09604012340390020242"</f>
        <v>09604012340390020242</v>
      </c>
      <c r="D201" s="1">
        <v>1178200</v>
      </c>
      <c r="E201" s="1">
        <v>0</v>
      </c>
      <c r="F201" s="1">
        <v>1177690.57</v>
      </c>
      <c r="G201" s="1">
        <v>1177690.57</v>
      </c>
      <c r="H201" s="1">
        <v>0</v>
      </c>
      <c r="I201" s="1">
        <v>0.99956800000000001</v>
      </c>
      <c r="J201" s="1">
        <v>1173732.55</v>
      </c>
      <c r="K201" s="1">
        <v>0.99620799999999998</v>
      </c>
      <c r="L201" s="1">
        <v>509.43</v>
      </c>
      <c r="M201" s="1">
        <v>509.43</v>
      </c>
      <c r="N201" s="1">
        <v>4467.45</v>
      </c>
      <c r="O201" s="1">
        <v>679400</v>
      </c>
      <c r="P201" s="1">
        <v>213100</v>
      </c>
      <c r="Q201" s="1">
        <v>213100</v>
      </c>
      <c r="R201" s="1">
        <v>0</v>
      </c>
      <c r="S201" s="1">
        <v>0.31365900000000002</v>
      </c>
      <c r="T201" s="1">
        <v>679400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</row>
    <row r="202" spans="2:27" ht="60" customHeight="1" x14ac:dyDescent="0.25">
      <c r="B202" s="1" t="s">
        <v>58</v>
      </c>
      <c r="C202" s="1" t="str">
        <f>"09604012340390020244"</f>
        <v>09604012340390020244</v>
      </c>
      <c r="D202" s="1">
        <v>1748900</v>
      </c>
      <c r="E202" s="1">
        <v>0</v>
      </c>
      <c r="F202" s="1">
        <v>1748900</v>
      </c>
      <c r="G202" s="1">
        <v>1748900</v>
      </c>
      <c r="H202" s="1">
        <v>0</v>
      </c>
      <c r="I202" s="1">
        <v>1</v>
      </c>
      <c r="J202" s="1">
        <v>1748820</v>
      </c>
      <c r="K202" s="1">
        <v>0.99995400000000001</v>
      </c>
      <c r="L202" s="1">
        <v>0</v>
      </c>
      <c r="M202" s="1">
        <v>0</v>
      </c>
      <c r="N202" s="1">
        <v>80</v>
      </c>
      <c r="O202" s="1">
        <v>1663900</v>
      </c>
      <c r="P202" s="1">
        <v>457200.98</v>
      </c>
      <c r="Q202" s="1">
        <v>257252.98</v>
      </c>
      <c r="R202" s="1">
        <v>199948</v>
      </c>
      <c r="S202" s="1">
        <v>0.154608</v>
      </c>
      <c r="T202" s="1">
        <v>1663900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</row>
    <row r="203" spans="2:27" ht="60" customHeight="1" x14ac:dyDescent="0.25">
      <c r="B203" s="1" t="s">
        <v>58</v>
      </c>
      <c r="C203" s="1" t="str">
        <f>"09604012340390071244"</f>
        <v>09604012340390071244</v>
      </c>
      <c r="D203" s="1">
        <v>285400</v>
      </c>
      <c r="E203" s="1">
        <v>0</v>
      </c>
      <c r="F203" s="1">
        <v>285400</v>
      </c>
      <c r="G203" s="1">
        <v>285400</v>
      </c>
      <c r="H203" s="1">
        <v>0</v>
      </c>
      <c r="I203" s="1">
        <v>1</v>
      </c>
      <c r="J203" s="1">
        <v>285400</v>
      </c>
      <c r="K203" s="1">
        <v>1</v>
      </c>
      <c r="L203" s="1">
        <v>0</v>
      </c>
      <c r="M203" s="1">
        <v>0</v>
      </c>
      <c r="N203" s="1">
        <v>0</v>
      </c>
      <c r="O203" s="1">
        <v>228400</v>
      </c>
      <c r="P203" s="1">
        <v>0</v>
      </c>
      <c r="Q203" s="1">
        <v>0</v>
      </c>
      <c r="R203" s="1">
        <v>0</v>
      </c>
      <c r="S203" s="1">
        <v>0</v>
      </c>
      <c r="T203" s="1">
        <v>228400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</row>
    <row r="204" spans="2:27" ht="60" customHeight="1" x14ac:dyDescent="0.25">
      <c r="B204" s="1" t="s">
        <v>58</v>
      </c>
      <c r="C204" s="1" t="str">
        <f>"09604012340390071247"</f>
        <v>09604012340390071247</v>
      </c>
      <c r="D204" s="1">
        <v>399500</v>
      </c>
      <c r="E204" s="1">
        <v>0</v>
      </c>
      <c r="F204" s="1">
        <v>399500</v>
      </c>
      <c r="G204" s="1">
        <v>399500</v>
      </c>
      <c r="H204" s="1">
        <v>0</v>
      </c>
      <c r="I204" s="1">
        <v>1</v>
      </c>
      <c r="J204" s="1">
        <v>399500</v>
      </c>
      <c r="K204" s="1">
        <v>1</v>
      </c>
      <c r="L204" s="1">
        <v>0</v>
      </c>
      <c r="M204" s="1">
        <v>0</v>
      </c>
      <c r="N204" s="1">
        <v>0</v>
      </c>
      <c r="O204" s="1">
        <v>399500</v>
      </c>
      <c r="P204" s="1">
        <v>399500</v>
      </c>
      <c r="Q204" s="1">
        <v>399500</v>
      </c>
      <c r="R204" s="1">
        <v>0</v>
      </c>
      <c r="S204" s="1">
        <v>1</v>
      </c>
      <c r="T204" s="1">
        <v>399500</v>
      </c>
      <c r="U204" s="1">
        <v>399500</v>
      </c>
      <c r="V204" s="1">
        <v>399500</v>
      </c>
      <c r="W204" s="1">
        <v>0</v>
      </c>
      <c r="X204" s="1">
        <v>1</v>
      </c>
      <c r="Y204" s="1">
        <v>0</v>
      </c>
      <c r="Z204" s="1">
        <v>0</v>
      </c>
      <c r="AA204" s="1">
        <v>0</v>
      </c>
    </row>
    <row r="205" spans="2:27" ht="60" customHeight="1" x14ac:dyDescent="0.25">
      <c r="B205" s="1" t="s">
        <v>58</v>
      </c>
      <c r="C205" s="1" t="str">
        <f>"09607052340390020244"</f>
        <v>09607052340390020244</v>
      </c>
      <c r="D205" s="1">
        <v>58700</v>
      </c>
      <c r="E205" s="1">
        <v>0</v>
      </c>
      <c r="F205" s="1">
        <v>58590.16</v>
      </c>
      <c r="G205" s="1">
        <v>58590.16</v>
      </c>
      <c r="H205" s="1">
        <v>0</v>
      </c>
      <c r="I205" s="1">
        <v>0.99812900000000004</v>
      </c>
      <c r="J205" s="1">
        <v>58590.16</v>
      </c>
      <c r="K205" s="1">
        <v>0.99812900000000004</v>
      </c>
      <c r="L205" s="1">
        <v>109.84</v>
      </c>
      <c r="M205" s="1">
        <v>109.84</v>
      </c>
      <c r="N205" s="1">
        <v>109.84</v>
      </c>
      <c r="O205" s="1">
        <v>58700</v>
      </c>
      <c r="P205" s="1">
        <v>0</v>
      </c>
      <c r="Q205" s="1">
        <v>0</v>
      </c>
      <c r="R205" s="1">
        <v>0</v>
      </c>
      <c r="S205" s="1">
        <v>0</v>
      </c>
      <c r="T205" s="1">
        <v>58700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</row>
    <row r="206" spans="2:27" ht="60" customHeight="1" x14ac:dyDescent="0.25">
      <c r="B206" s="1" t="s">
        <v>59</v>
      </c>
      <c r="C206" s="1" t="str">
        <f>"09604012340390019244"</f>
        <v>09604012340390019244</v>
      </c>
      <c r="D206" s="1">
        <v>550700</v>
      </c>
      <c r="E206" s="1">
        <v>0</v>
      </c>
      <c r="F206" s="1">
        <v>550700</v>
      </c>
      <c r="G206" s="1">
        <v>550700</v>
      </c>
      <c r="H206" s="1">
        <v>0</v>
      </c>
      <c r="I206" s="1">
        <v>1</v>
      </c>
      <c r="J206" s="1">
        <v>550700</v>
      </c>
      <c r="K206" s="1">
        <v>1</v>
      </c>
      <c r="L206" s="1">
        <v>0</v>
      </c>
      <c r="M206" s="1">
        <v>0</v>
      </c>
      <c r="N206" s="1">
        <v>0</v>
      </c>
      <c r="O206" s="1">
        <v>495700</v>
      </c>
      <c r="P206" s="1">
        <v>474400</v>
      </c>
      <c r="Q206" s="1">
        <v>474400</v>
      </c>
      <c r="R206" s="1">
        <v>0</v>
      </c>
      <c r="S206" s="1">
        <v>0.95703000000000005</v>
      </c>
      <c r="T206" s="1">
        <v>495700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</row>
    <row r="207" spans="2:27" ht="60" customHeight="1" x14ac:dyDescent="0.25">
      <c r="B207" s="1" t="s">
        <v>59</v>
      </c>
      <c r="C207" s="1" t="str">
        <f>"09604012340390020242"</f>
        <v>09604012340390020242</v>
      </c>
      <c r="D207" s="1">
        <v>939800</v>
      </c>
      <c r="E207" s="1">
        <v>0</v>
      </c>
      <c r="F207" s="1">
        <v>939661.5</v>
      </c>
      <c r="G207" s="1">
        <v>939661.5</v>
      </c>
      <c r="H207" s="1">
        <v>0</v>
      </c>
      <c r="I207" s="1">
        <v>0.99985299999999999</v>
      </c>
      <c r="J207" s="1">
        <v>939661.5</v>
      </c>
      <c r="K207" s="1">
        <v>0.99985299999999999</v>
      </c>
      <c r="L207" s="1">
        <v>138.5</v>
      </c>
      <c r="M207" s="1">
        <v>138.5</v>
      </c>
      <c r="N207" s="1">
        <v>138.5</v>
      </c>
      <c r="O207" s="1">
        <v>752200</v>
      </c>
      <c r="P207" s="1">
        <v>248880</v>
      </c>
      <c r="Q207" s="1">
        <v>248880</v>
      </c>
      <c r="R207" s="1">
        <v>0</v>
      </c>
      <c r="S207" s="1">
        <v>0.33086900000000002</v>
      </c>
      <c r="T207" s="1">
        <v>752200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</row>
    <row r="208" spans="2:27" ht="60" customHeight="1" x14ac:dyDescent="0.25">
      <c r="B208" s="1" t="s">
        <v>59</v>
      </c>
      <c r="C208" s="1" t="str">
        <f>"09604012340390020244"</f>
        <v>09604012340390020244</v>
      </c>
      <c r="D208" s="1">
        <v>1217700</v>
      </c>
      <c r="E208" s="1">
        <v>0</v>
      </c>
      <c r="F208" s="1">
        <v>1217700</v>
      </c>
      <c r="G208" s="1">
        <v>1217700</v>
      </c>
      <c r="H208" s="1">
        <v>0</v>
      </c>
      <c r="I208" s="1">
        <v>1</v>
      </c>
      <c r="J208" s="1">
        <v>1190466.07</v>
      </c>
      <c r="K208" s="1">
        <v>0.97763500000000003</v>
      </c>
      <c r="L208" s="1">
        <v>0</v>
      </c>
      <c r="M208" s="1">
        <v>0</v>
      </c>
      <c r="N208" s="1">
        <v>27233.93</v>
      </c>
      <c r="O208" s="1">
        <v>1047200</v>
      </c>
      <c r="P208" s="1">
        <v>341100.93</v>
      </c>
      <c r="Q208" s="1">
        <v>341100.93</v>
      </c>
      <c r="R208" s="1">
        <v>0</v>
      </c>
      <c r="S208" s="1">
        <v>0.32572699999999999</v>
      </c>
      <c r="T208" s="1">
        <v>1047200</v>
      </c>
      <c r="U208" s="1">
        <v>17395.18</v>
      </c>
      <c r="V208" s="1">
        <v>17395.18</v>
      </c>
      <c r="W208" s="1">
        <v>0</v>
      </c>
      <c r="X208" s="1">
        <v>1.6611000000000001E-2</v>
      </c>
      <c r="Y208" s="1">
        <v>0</v>
      </c>
      <c r="Z208" s="1">
        <v>0</v>
      </c>
      <c r="AA208" s="1">
        <v>0</v>
      </c>
    </row>
    <row r="209" spans="2:27" ht="60" customHeight="1" x14ac:dyDescent="0.25">
      <c r="B209" s="1" t="s">
        <v>59</v>
      </c>
      <c r="C209" s="1" t="str">
        <f>"09604012340390071244"</f>
        <v>09604012340390071244</v>
      </c>
      <c r="D209" s="1">
        <v>270100</v>
      </c>
      <c r="E209" s="1">
        <v>0</v>
      </c>
      <c r="F209" s="1">
        <v>270100</v>
      </c>
      <c r="G209" s="1">
        <v>270100</v>
      </c>
      <c r="H209" s="1">
        <v>0</v>
      </c>
      <c r="I209" s="1">
        <v>1</v>
      </c>
      <c r="J209" s="1">
        <v>270100</v>
      </c>
      <c r="K209" s="1">
        <v>1</v>
      </c>
      <c r="L209" s="1">
        <v>0</v>
      </c>
      <c r="M209" s="1">
        <v>0</v>
      </c>
      <c r="N209" s="1">
        <v>0</v>
      </c>
      <c r="O209" s="1">
        <v>270100</v>
      </c>
      <c r="P209" s="1">
        <v>0</v>
      </c>
      <c r="Q209" s="1">
        <v>0</v>
      </c>
      <c r="R209" s="1">
        <v>0</v>
      </c>
      <c r="S209" s="1">
        <v>0</v>
      </c>
      <c r="T209" s="1">
        <v>270100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</row>
    <row r="210" spans="2:27" ht="60" customHeight="1" x14ac:dyDescent="0.25">
      <c r="B210" s="1" t="s">
        <v>59</v>
      </c>
      <c r="C210" s="1" t="str">
        <f>"09604012340390071247"</f>
        <v>09604012340390071247</v>
      </c>
      <c r="D210" s="1">
        <v>358300</v>
      </c>
      <c r="E210" s="1">
        <v>0</v>
      </c>
      <c r="F210" s="1">
        <v>358275.35</v>
      </c>
      <c r="G210" s="1">
        <v>358275.35</v>
      </c>
      <c r="H210" s="1">
        <v>0</v>
      </c>
      <c r="I210" s="1">
        <v>0.99993100000000001</v>
      </c>
      <c r="J210" s="1">
        <v>358000</v>
      </c>
      <c r="K210" s="1">
        <v>0.99916300000000002</v>
      </c>
      <c r="L210" s="1">
        <v>24.65</v>
      </c>
      <c r="M210" s="1">
        <v>24.65</v>
      </c>
      <c r="N210" s="1">
        <v>300</v>
      </c>
      <c r="O210" s="1">
        <v>372400</v>
      </c>
      <c r="P210" s="1">
        <v>0</v>
      </c>
      <c r="Q210" s="1">
        <v>0</v>
      </c>
      <c r="R210" s="1">
        <v>0</v>
      </c>
      <c r="S210" s="1">
        <v>0</v>
      </c>
      <c r="T210" s="1">
        <v>372400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</row>
    <row r="211" spans="2:27" ht="60" customHeight="1" x14ac:dyDescent="0.25">
      <c r="B211" s="1" t="s">
        <v>59</v>
      </c>
      <c r="C211" s="1" t="str">
        <f>"09607052340390020244"</f>
        <v>09607052340390020244</v>
      </c>
      <c r="D211" s="1">
        <v>71400</v>
      </c>
      <c r="E211" s="1">
        <v>0</v>
      </c>
      <c r="F211" s="1">
        <v>71400</v>
      </c>
      <c r="G211" s="1">
        <v>71400</v>
      </c>
      <c r="H211" s="1">
        <v>0</v>
      </c>
      <c r="I211" s="1">
        <v>1</v>
      </c>
      <c r="J211" s="1">
        <v>71400</v>
      </c>
      <c r="K211" s="1">
        <v>1</v>
      </c>
      <c r="L211" s="1">
        <v>0</v>
      </c>
      <c r="M211" s="1">
        <v>0</v>
      </c>
      <c r="N211" s="1">
        <v>0</v>
      </c>
      <c r="O211" s="1">
        <v>77500</v>
      </c>
      <c r="P211" s="1">
        <v>0</v>
      </c>
      <c r="Q211" s="1">
        <v>0</v>
      </c>
      <c r="R211" s="1">
        <v>0</v>
      </c>
      <c r="S211" s="1">
        <v>0</v>
      </c>
      <c r="T211" s="1">
        <v>77500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</row>
    <row r="212" spans="2:27" ht="60" customHeight="1" x14ac:dyDescent="0.25">
      <c r="B212" s="1" t="s">
        <v>59</v>
      </c>
      <c r="C212" s="1" t="str">
        <f>"09607052340392040244"</f>
        <v>09607052340392040244</v>
      </c>
      <c r="D212" s="1">
        <v>9204.4</v>
      </c>
      <c r="E212" s="1">
        <v>0</v>
      </c>
      <c r="F212" s="1">
        <v>9204.4</v>
      </c>
      <c r="G212" s="1">
        <v>9204.4</v>
      </c>
      <c r="H212" s="1">
        <v>0</v>
      </c>
      <c r="I212" s="1">
        <v>1</v>
      </c>
      <c r="J212" s="1">
        <v>9204.4</v>
      </c>
      <c r="K212" s="1">
        <v>1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</row>
    <row r="213" spans="2:27" ht="60" customHeight="1" x14ac:dyDescent="0.25">
      <c r="B213" s="1" t="s">
        <v>60</v>
      </c>
      <c r="C213" s="1" t="str">
        <f>"09604012340390019244"</f>
        <v>09604012340390019244</v>
      </c>
      <c r="D213" s="1">
        <v>592300</v>
      </c>
      <c r="E213" s="1">
        <v>0</v>
      </c>
      <c r="F213" s="1">
        <v>592300</v>
      </c>
      <c r="G213" s="1">
        <v>592300</v>
      </c>
      <c r="H213" s="1">
        <v>0</v>
      </c>
      <c r="I213" s="1">
        <v>1</v>
      </c>
      <c r="J213" s="1">
        <v>592300</v>
      </c>
      <c r="K213" s="1">
        <v>1</v>
      </c>
      <c r="L213" s="1">
        <v>0</v>
      </c>
      <c r="M213" s="1">
        <v>0</v>
      </c>
      <c r="N213" s="1">
        <v>0</v>
      </c>
      <c r="O213" s="1">
        <v>647100</v>
      </c>
      <c r="P213" s="1">
        <v>600000</v>
      </c>
      <c r="Q213" s="1">
        <v>600000</v>
      </c>
      <c r="R213" s="1">
        <v>0</v>
      </c>
      <c r="S213" s="1">
        <v>0.92721399999999998</v>
      </c>
      <c r="T213" s="1">
        <v>647100</v>
      </c>
      <c r="U213" s="1">
        <v>600000</v>
      </c>
      <c r="V213" s="1">
        <v>600000</v>
      </c>
      <c r="W213" s="1">
        <v>0</v>
      </c>
      <c r="X213" s="1">
        <v>0.92721399999999998</v>
      </c>
      <c r="Y213" s="1">
        <v>0</v>
      </c>
      <c r="Z213" s="1">
        <v>0</v>
      </c>
      <c r="AA213" s="1">
        <v>0</v>
      </c>
    </row>
    <row r="214" spans="2:27" ht="60" customHeight="1" x14ac:dyDescent="0.25">
      <c r="B214" s="1" t="s">
        <v>60</v>
      </c>
      <c r="C214" s="1" t="str">
        <f>"09604012340390020242"</f>
        <v>09604012340390020242</v>
      </c>
      <c r="D214" s="1">
        <v>534000</v>
      </c>
      <c r="E214" s="1">
        <v>0</v>
      </c>
      <c r="F214" s="1">
        <v>533800</v>
      </c>
      <c r="G214" s="1">
        <v>533800</v>
      </c>
      <c r="H214" s="1">
        <v>0</v>
      </c>
      <c r="I214" s="1">
        <v>0.99962499999999999</v>
      </c>
      <c r="J214" s="1">
        <v>533800</v>
      </c>
      <c r="K214" s="1">
        <v>0.99962499999999999</v>
      </c>
      <c r="L214" s="1">
        <v>200</v>
      </c>
      <c r="M214" s="1">
        <v>200</v>
      </c>
      <c r="N214" s="1">
        <v>200</v>
      </c>
      <c r="O214" s="1">
        <v>533800</v>
      </c>
      <c r="P214" s="1">
        <v>0</v>
      </c>
      <c r="Q214" s="1">
        <v>0</v>
      </c>
      <c r="R214" s="1">
        <v>0</v>
      </c>
      <c r="S214" s="1">
        <v>0</v>
      </c>
      <c r="T214" s="1">
        <v>533800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</row>
    <row r="215" spans="2:27" ht="60" customHeight="1" x14ac:dyDescent="0.25">
      <c r="B215" s="1" t="s">
        <v>60</v>
      </c>
      <c r="C215" s="1" t="str">
        <f>"09604012340390020244"</f>
        <v>09604012340390020244</v>
      </c>
      <c r="D215" s="1">
        <v>1182200</v>
      </c>
      <c r="E215" s="1">
        <v>0</v>
      </c>
      <c r="F215" s="1">
        <v>1182200</v>
      </c>
      <c r="G215" s="1">
        <v>1182200</v>
      </c>
      <c r="H215" s="1">
        <v>0</v>
      </c>
      <c r="I215" s="1">
        <v>1</v>
      </c>
      <c r="J215" s="1">
        <v>1182200</v>
      </c>
      <c r="K215" s="1">
        <v>1</v>
      </c>
      <c r="L215" s="1">
        <v>0</v>
      </c>
      <c r="M215" s="1">
        <v>0</v>
      </c>
      <c r="N215" s="1">
        <v>0</v>
      </c>
      <c r="O215" s="1">
        <v>1062200</v>
      </c>
      <c r="P215" s="1">
        <v>285440</v>
      </c>
      <c r="Q215" s="1">
        <v>285440</v>
      </c>
      <c r="R215" s="1">
        <v>0</v>
      </c>
      <c r="S215" s="1">
        <v>0.26872499999999999</v>
      </c>
      <c r="T215" s="1">
        <v>1062200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</row>
    <row r="216" spans="2:27" ht="60" customHeight="1" x14ac:dyDescent="0.25">
      <c r="B216" s="1" t="s">
        <v>60</v>
      </c>
      <c r="C216" s="1" t="str">
        <f>"09604012340390071244"</f>
        <v>09604012340390071244</v>
      </c>
      <c r="D216" s="1">
        <v>122450</v>
      </c>
      <c r="E216" s="1">
        <v>0</v>
      </c>
      <c r="F216" s="1">
        <v>122395.32</v>
      </c>
      <c r="G216" s="1">
        <v>122395.32</v>
      </c>
      <c r="H216" s="1">
        <v>0</v>
      </c>
      <c r="I216" s="1">
        <v>0.99955300000000002</v>
      </c>
      <c r="J216" s="1">
        <v>122395.32</v>
      </c>
      <c r="K216" s="1">
        <v>0.99955300000000002</v>
      </c>
      <c r="L216" s="1">
        <v>54.68</v>
      </c>
      <c r="M216" s="1">
        <v>54.68</v>
      </c>
      <c r="N216" s="1">
        <v>54.68</v>
      </c>
      <c r="O216" s="1">
        <v>61400</v>
      </c>
      <c r="P216" s="1">
        <v>22930.14</v>
      </c>
      <c r="Q216" s="1">
        <v>22930.14</v>
      </c>
      <c r="R216" s="1">
        <v>0</v>
      </c>
      <c r="S216" s="1">
        <v>0.37345499999999998</v>
      </c>
      <c r="T216" s="1">
        <v>61400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</row>
    <row r="217" spans="2:27" ht="60" customHeight="1" x14ac:dyDescent="0.25">
      <c r="B217" s="1" t="s">
        <v>60</v>
      </c>
      <c r="C217" s="1" t="str">
        <f>"09604012340390071247"</f>
        <v>09604012340390071247</v>
      </c>
      <c r="D217" s="1">
        <v>410600</v>
      </c>
      <c r="E217" s="1">
        <v>0</v>
      </c>
      <c r="F217" s="1">
        <v>410540.09</v>
      </c>
      <c r="G217" s="1">
        <v>410540.09</v>
      </c>
      <c r="H217" s="1">
        <v>0</v>
      </c>
      <c r="I217" s="1">
        <v>0.99985400000000002</v>
      </c>
      <c r="J217" s="1">
        <v>410540.09</v>
      </c>
      <c r="K217" s="1">
        <v>0.99985400000000002</v>
      </c>
      <c r="L217" s="1">
        <v>59.91</v>
      </c>
      <c r="M217" s="1">
        <v>59.91</v>
      </c>
      <c r="N217" s="1">
        <v>59.91</v>
      </c>
      <c r="O217" s="1">
        <v>495000</v>
      </c>
      <c r="P217" s="1">
        <v>482917.04</v>
      </c>
      <c r="Q217" s="1">
        <v>482917.04</v>
      </c>
      <c r="R217" s="1">
        <v>0</v>
      </c>
      <c r="S217" s="1">
        <v>0.97558999999999996</v>
      </c>
      <c r="T217" s="1">
        <v>495000</v>
      </c>
      <c r="U217" s="1">
        <v>482917.04</v>
      </c>
      <c r="V217" s="1">
        <v>482917.04</v>
      </c>
      <c r="W217" s="1">
        <v>0</v>
      </c>
      <c r="X217" s="1">
        <v>0.97558999999999996</v>
      </c>
      <c r="Y217" s="1">
        <v>0</v>
      </c>
      <c r="Z217" s="1">
        <v>0</v>
      </c>
      <c r="AA217" s="1">
        <v>0</v>
      </c>
    </row>
    <row r="218" spans="2:27" ht="60" customHeight="1" x14ac:dyDescent="0.25">
      <c r="B218" s="1" t="s">
        <v>60</v>
      </c>
      <c r="C218" s="1" t="str">
        <f>"09607052340390020244"</f>
        <v>09607052340390020244</v>
      </c>
      <c r="D218" s="1">
        <v>36000</v>
      </c>
      <c r="E218" s="1">
        <v>0</v>
      </c>
      <c r="F218" s="1">
        <v>36000</v>
      </c>
      <c r="G218" s="1">
        <v>36000</v>
      </c>
      <c r="H218" s="1">
        <v>0</v>
      </c>
      <c r="I218" s="1">
        <v>1</v>
      </c>
      <c r="J218" s="1">
        <v>36000</v>
      </c>
      <c r="K218" s="1">
        <v>1</v>
      </c>
      <c r="L218" s="1">
        <v>0</v>
      </c>
      <c r="M218" s="1">
        <v>0</v>
      </c>
      <c r="N218" s="1">
        <v>0</v>
      </c>
      <c r="O218" s="1">
        <v>52600</v>
      </c>
      <c r="P218" s="1">
        <v>0</v>
      </c>
      <c r="Q218" s="1">
        <v>0</v>
      </c>
      <c r="R218" s="1">
        <v>0</v>
      </c>
      <c r="S218" s="1">
        <v>0</v>
      </c>
      <c r="T218" s="1">
        <v>52600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</row>
    <row r="219" spans="2:27" ht="60" customHeight="1" x14ac:dyDescent="0.25">
      <c r="B219" s="1" t="s">
        <v>61</v>
      </c>
      <c r="C219" s="1" t="str">
        <f>"09604012340390019244"</f>
        <v>09604012340390019244</v>
      </c>
      <c r="D219" s="1">
        <v>102000</v>
      </c>
      <c r="E219" s="1">
        <v>0</v>
      </c>
      <c r="F219" s="1">
        <v>101276.91</v>
      </c>
      <c r="G219" s="1">
        <v>101276.91</v>
      </c>
      <c r="H219" s="1">
        <v>0</v>
      </c>
      <c r="I219" s="1">
        <v>0.99291099999999999</v>
      </c>
      <c r="J219" s="1">
        <v>97678.11</v>
      </c>
      <c r="K219" s="1">
        <v>0.95762899999999995</v>
      </c>
      <c r="L219" s="1">
        <v>723.09</v>
      </c>
      <c r="M219" s="1">
        <v>723.09</v>
      </c>
      <c r="N219" s="1">
        <v>4321.8900000000003</v>
      </c>
      <c r="O219" s="1">
        <v>243000</v>
      </c>
      <c r="P219" s="1">
        <v>0</v>
      </c>
      <c r="Q219" s="1">
        <v>0</v>
      </c>
      <c r="R219" s="1">
        <v>0</v>
      </c>
      <c r="S219" s="1">
        <v>0</v>
      </c>
      <c r="T219" s="1">
        <v>243000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</row>
    <row r="220" spans="2:27" ht="60" customHeight="1" x14ac:dyDescent="0.25">
      <c r="B220" s="1" t="s">
        <v>61</v>
      </c>
      <c r="C220" s="1" t="str">
        <f>"09604012340390020242"</f>
        <v>09604012340390020242</v>
      </c>
      <c r="D220" s="1">
        <v>1530600</v>
      </c>
      <c r="E220" s="1">
        <v>0</v>
      </c>
      <c r="F220" s="1">
        <v>1057604.28</v>
      </c>
      <c r="G220" s="1">
        <v>1057604.28</v>
      </c>
      <c r="H220" s="1">
        <v>0</v>
      </c>
      <c r="I220" s="1">
        <v>0.69097399999999998</v>
      </c>
      <c r="J220" s="1">
        <v>1005204.28</v>
      </c>
      <c r="K220" s="1">
        <v>0.65673899999999996</v>
      </c>
      <c r="L220" s="1">
        <v>472995.72</v>
      </c>
      <c r="M220" s="1">
        <v>472995.72</v>
      </c>
      <c r="N220" s="1">
        <v>525395.72</v>
      </c>
      <c r="O220" s="1">
        <v>412500</v>
      </c>
      <c r="P220" s="1">
        <v>0</v>
      </c>
      <c r="Q220" s="1">
        <v>0</v>
      </c>
      <c r="R220" s="1">
        <v>0</v>
      </c>
      <c r="S220" s="1">
        <v>0</v>
      </c>
      <c r="T220" s="1">
        <v>412500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</row>
    <row r="221" spans="2:27" ht="60" customHeight="1" x14ac:dyDescent="0.25">
      <c r="B221" s="1" t="s">
        <v>61</v>
      </c>
      <c r="C221" s="1" t="str">
        <f>"09604012340390020244"</f>
        <v>09604012340390020244</v>
      </c>
      <c r="D221" s="1">
        <v>11308000</v>
      </c>
      <c r="E221" s="1">
        <v>0</v>
      </c>
      <c r="F221" s="1">
        <v>11192940.029999999</v>
      </c>
      <c r="G221" s="1">
        <v>11192940.029999999</v>
      </c>
      <c r="H221" s="1">
        <v>0</v>
      </c>
      <c r="I221" s="1">
        <v>0.98982499999999995</v>
      </c>
      <c r="J221" s="1">
        <v>10646391.25</v>
      </c>
      <c r="K221" s="1">
        <v>0.941492</v>
      </c>
      <c r="L221" s="1">
        <v>115059.97</v>
      </c>
      <c r="M221" s="1">
        <v>115059.97</v>
      </c>
      <c r="N221" s="1">
        <v>661608.75</v>
      </c>
      <c r="O221" s="1">
        <v>2017800</v>
      </c>
      <c r="P221" s="1">
        <v>0</v>
      </c>
      <c r="Q221" s="1">
        <v>0</v>
      </c>
      <c r="R221" s="1">
        <v>0</v>
      </c>
      <c r="S221" s="1">
        <v>0</v>
      </c>
      <c r="T221" s="1">
        <v>2017800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</row>
    <row r="222" spans="2:27" ht="60" customHeight="1" x14ac:dyDescent="0.25">
      <c r="B222" s="1" t="s">
        <v>61</v>
      </c>
      <c r="C222" s="1" t="str">
        <f>"09604012340390071244"</f>
        <v>09604012340390071244</v>
      </c>
      <c r="D222" s="1">
        <v>530200</v>
      </c>
      <c r="E222" s="1">
        <v>0</v>
      </c>
      <c r="F222" s="1">
        <v>502792.38</v>
      </c>
      <c r="G222" s="1">
        <v>502792.38</v>
      </c>
      <c r="H222" s="1">
        <v>0</v>
      </c>
      <c r="I222" s="1">
        <v>0.94830700000000001</v>
      </c>
      <c r="J222" s="1">
        <v>502792.38</v>
      </c>
      <c r="K222" s="1">
        <v>0.94830700000000001</v>
      </c>
      <c r="L222" s="1">
        <v>27407.62</v>
      </c>
      <c r="M222" s="1">
        <v>27407.62</v>
      </c>
      <c r="N222" s="1">
        <v>27407.62</v>
      </c>
      <c r="O222" s="1">
        <v>500100</v>
      </c>
      <c r="P222" s="1">
        <v>0</v>
      </c>
      <c r="Q222" s="1">
        <v>0</v>
      </c>
      <c r="R222" s="1">
        <v>0</v>
      </c>
      <c r="S222" s="1">
        <v>0</v>
      </c>
      <c r="T222" s="1">
        <v>500100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</row>
    <row r="223" spans="2:27" ht="60" customHeight="1" x14ac:dyDescent="0.25">
      <c r="B223" s="1" t="s">
        <v>61</v>
      </c>
      <c r="C223" s="1" t="str">
        <f>"09604012340390071247"</f>
        <v>09604012340390071247</v>
      </c>
      <c r="D223" s="1">
        <v>201000</v>
      </c>
      <c r="E223" s="1">
        <v>0</v>
      </c>
      <c r="F223" s="1">
        <v>201000</v>
      </c>
      <c r="G223" s="1">
        <v>201000</v>
      </c>
      <c r="H223" s="1">
        <v>0</v>
      </c>
      <c r="I223" s="1">
        <v>1</v>
      </c>
      <c r="J223" s="1">
        <v>171500</v>
      </c>
      <c r="K223" s="1">
        <v>0.85323400000000005</v>
      </c>
      <c r="L223" s="1">
        <v>0</v>
      </c>
      <c r="M223" s="1">
        <v>0</v>
      </c>
      <c r="N223" s="1">
        <v>29500</v>
      </c>
      <c r="O223" s="1">
        <v>156000</v>
      </c>
      <c r="P223" s="1">
        <v>0</v>
      </c>
      <c r="Q223" s="1">
        <v>0</v>
      </c>
      <c r="R223" s="1">
        <v>0</v>
      </c>
      <c r="S223" s="1">
        <v>0</v>
      </c>
      <c r="T223" s="1">
        <v>156000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</row>
    <row r="224" spans="2:27" ht="60" customHeight="1" x14ac:dyDescent="0.25">
      <c r="B224" s="1" t="s">
        <v>61</v>
      </c>
      <c r="C224" s="1" t="str">
        <f>"09607052340390020244"</f>
        <v>09607052340390020244</v>
      </c>
      <c r="D224" s="1">
        <v>37400</v>
      </c>
      <c r="E224" s="1">
        <v>0</v>
      </c>
      <c r="F224" s="1">
        <v>36780</v>
      </c>
      <c r="G224" s="1">
        <v>36780</v>
      </c>
      <c r="H224" s="1">
        <v>0</v>
      </c>
      <c r="I224" s="1">
        <v>0.98342200000000002</v>
      </c>
      <c r="J224" s="1">
        <v>36780</v>
      </c>
      <c r="K224" s="1">
        <v>0.98342200000000002</v>
      </c>
      <c r="L224" s="1">
        <v>620</v>
      </c>
      <c r="M224" s="1">
        <v>620</v>
      </c>
      <c r="N224" s="1">
        <v>620</v>
      </c>
      <c r="O224" s="1">
        <v>42300</v>
      </c>
      <c r="P224" s="1">
        <v>0</v>
      </c>
      <c r="Q224" s="1">
        <v>0</v>
      </c>
      <c r="R224" s="1">
        <v>0</v>
      </c>
      <c r="S224" s="1">
        <v>0</v>
      </c>
      <c r="T224" s="1">
        <v>42300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</row>
    <row r="225" spans="2:27" ht="60" customHeight="1" x14ac:dyDescent="0.25">
      <c r="B225" s="1" t="s">
        <v>62</v>
      </c>
      <c r="C225" s="1" t="str">
        <f>"09604012340390019244"</f>
        <v>09604012340390019244</v>
      </c>
      <c r="D225" s="1">
        <v>1331200</v>
      </c>
      <c r="E225" s="1">
        <v>0</v>
      </c>
      <c r="F225" s="1">
        <v>1331200</v>
      </c>
      <c r="G225" s="1">
        <v>1331200</v>
      </c>
      <c r="H225" s="1">
        <v>0</v>
      </c>
      <c r="I225" s="1">
        <v>1</v>
      </c>
      <c r="J225" s="1">
        <v>1331200</v>
      </c>
      <c r="K225" s="1">
        <v>1</v>
      </c>
      <c r="L225" s="1">
        <v>0</v>
      </c>
      <c r="M225" s="1">
        <v>0</v>
      </c>
      <c r="N225" s="1">
        <v>0</v>
      </c>
      <c r="O225" s="1">
        <v>1018800</v>
      </c>
      <c r="P225" s="1">
        <v>0</v>
      </c>
      <c r="Q225" s="1">
        <v>0</v>
      </c>
      <c r="R225" s="1">
        <v>0</v>
      </c>
      <c r="S225" s="1">
        <v>0</v>
      </c>
      <c r="T225" s="1">
        <v>1018800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</row>
    <row r="226" spans="2:27" ht="60" customHeight="1" x14ac:dyDescent="0.25">
      <c r="B226" s="1" t="s">
        <v>62</v>
      </c>
      <c r="C226" s="1" t="str">
        <f>"09604012340390020242"</f>
        <v>09604012340390020242</v>
      </c>
      <c r="D226" s="1">
        <v>1140100</v>
      </c>
      <c r="E226" s="1">
        <v>0</v>
      </c>
      <c r="F226" s="1">
        <v>1140100</v>
      </c>
      <c r="G226" s="1">
        <v>1140100</v>
      </c>
      <c r="H226" s="1">
        <v>0</v>
      </c>
      <c r="I226" s="1">
        <v>1</v>
      </c>
      <c r="J226" s="1">
        <v>1140100</v>
      </c>
      <c r="K226" s="1">
        <v>1</v>
      </c>
      <c r="L226" s="1">
        <v>0</v>
      </c>
      <c r="M226" s="1">
        <v>0</v>
      </c>
      <c r="N226" s="1">
        <v>0</v>
      </c>
      <c r="O226" s="1">
        <v>1140400</v>
      </c>
      <c r="P226" s="1">
        <v>0</v>
      </c>
      <c r="Q226" s="1">
        <v>0</v>
      </c>
      <c r="R226" s="1">
        <v>0</v>
      </c>
      <c r="S226" s="1">
        <v>0</v>
      </c>
      <c r="T226" s="1">
        <v>1140400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</row>
    <row r="227" spans="2:27" ht="60" customHeight="1" x14ac:dyDescent="0.25">
      <c r="B227" s="1" t="s">
        <v>62</v>
      </c>
      <c r="C227" s="1" t="str">
        <f>"09604012340390020244"</f>
        <v>09604012340390020244</v>
      </c>
      <c r="D227" s="1">
        <v>6984400</v>
      </c>
      <c r="E227" s="1">
        <v>0</v>
      </c>
      <c r="F227" s="1">
        <v>6984400</v>
      </c>
      <c r="G227" s="1">
        <v>6984400</v>
      </c>
      <c r="H227" s="1">
        <v>0</v>
      </c>
      <c r="I227" s="1">
        <v>1</v>
      </c>
      <c r="J227" s="1">
        <v>6984400</v>
      </c>
      <c r="K227" s="1">
        <v>1</v>
      </c>
      <c r="L227" s="1">
        <v>0</v>
      </c>
      <c r="M227" s="1">
        <v>0</v>
      </c>
      <c r="N227" s="1">
        <v>0</v>
      </c>
      <c r="O227" s="1">
        <v>6896500</v>
      </c>
      <c r="P227" s="1">
        <v>516465</v>
      </c>
      <c r="Q227" s="1">
        <v>516465</v>
      </c>
      <c r="R227" s="1">
        <v>0</v>
      </c>
      <c r="S227" s="1">
        <v>7.4887999999999996E-2</v>
      </c>
      <c r="T227" s="1">
        <v>6896500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</row>
    <row r="228" spans="2:27" ht="60" customHeight="1" x14ac:dyDescent="0.25">
      <c r="B228" s="1" t="s">
        <v>62</v>
      </c>
      <c r="C228" s="1" t="str">
        <f>"09604012340390071247"</f>
        <v>09604012340390071247</v>
      </c>
      <c r="D228" s="1">
        <v>900000</v>
      </c>
      <c r="E228" s="1">
        <v>0</v>
      </c>
      <c r="F228" s="1">
        <v>900000</v>
      </c>
      <c r="G228" s="1">
        <v>900000</v>
      </c>
      <c r="H228" s="1">
        <v>0</v>
      </c>
      <c r="I228" s="1">
        <v>1</v>
      </c>
      <c r="J228" s="1">
        <v>900000</v>
      </c>
      <c r="K228" s="1">
        <v>1</v>
      </c>
      <c r="L228" s="1">
        <v>0</v>
      </c>
      <c r="M228" s="1">
        <v>0</v>
      </c>
      <c r="N228" s="1">
        <v>0</v>
      </c>
      <c r="O228" s="1">
        <v>732000</v>
      </c>
      <c r="P228" s="1">
        <v>732000</v>
      </c>
      <c r="Q228" s="1">
        <v>732000</v>
      </c>
      <c r="R228" s="1">
        <v>0</v>
      </c>
      <c r="S228" s="1">
        <v>1</v>
      </c>
      <c r="T228" s="1">
        <v>732000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</row>
    <row r="229" spans="2:27" ht="60" customHeight="1" x14ac:dyDescent="0.25">
      <c r="B229" s="1" t="s">
        <v>62</v>
      </c>
      <c r="C229" s="1" t="str">
        <f>"09607052340390020244"</f>
        <v>09607052340390020244</v>
      </c>
      <c r="D229" s="1">
        <v>135600</v>
      </c>
      <c r="E229" s="1">
        <v>0</v>
      </c>
      <c r="F229" s="1">
        <v>135600</v>
      </c>
      <c r="G229" s="1">
        <v>135600</v>
      </c>
      <c r="H229" s="1">
        <v>0</v>
      </c>
      <c r="I229" s="1">
        <v>1</v>
      </c>
      <c r="J229" s="1">
        <v>135600</v>
      </c>
      <c r="K229" s="1">
        <v>1</v>
      </c>
      <c r="L229" s="1">
        <v>0</v>
      </c>
      <c r="M229" s="1">
        <v>0</v>
      </c>
      <c r="N229" s="1">
        <v>0</v>
      </c>
      <c r="O229" s="1">
        <v>135600</v>
      </c>
      <c r="P229" s="1">
        <v>0</v>
      </c>
      <c r="Q229" s="1">
        <v>0</v>
      </c>
      <c r="R229" s="1">
        <v>0</v>
      </c>
      <c r="S229" s="1">
        <v>0</v>
      </c>
      <c r="T229" s="1">
        <v>135600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</row>
    <row r="230" spans="2:27" ht="60" customHeight="1" x14ac:dyDescent="0.25">
      <c r="B230" s="1" t="s">
        <v>63</v>
      </c>
      <c r="C230" s="1" t="str">
        <f>"09604012340390019244"</f>
        <v>09604012340390019244</v>
      </c>
      <c r="D230" s="1">
        <v>230100</v>
      </c>
      <c r="E230" s="1">
        <v>0</v>
      </c>
      <c r="F230" s="1">
        <v>230099.4</v>
      </c>
      <c r="G230" s="1">
        <v>230099.4</v>
      </c>
      <c r="H230" s="1">
        <v>0</v>
      </c>
      <c r="I230" s="1">
        <v>0.99999700000000002</v>
      </c>
      <c r="J230" s="1">
        <v>229692.62</v>
      </c>
      <c r="K230" s="1">
        <v>0.99822999999999995</v>
      </c>
      <c r="L230" s="1">
        <v>0.6</v>
      </c>
      <c r="M230" s="1">
        <v>0.6</v>
      </c>
      <c r="N230" s="1">
        <v>407.38</v>
      </c>
      <c r="O230" s="1">
        <v>468800</v>
      </c>
      <c r="P230" s="1">
        <v>321674.58</v>
      </c>
      <c r="Q230" s="1">
        <v>321674.58</v>
      </c>
      <c r="R230" s="1">
        <v>0</v>
      </c>
      <c r="S230" s="1">
        <v>0.68616600000000005</v>
      </c>
      <c r="T230" s="1">
        <v>468800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</row>
    <row r="231" spans="2:27" ht="60" customHeight="1" x14ac:dyDescent="0.25">
      <c r="B231" s="1" t="s">
        <v>63</v>
      </c>
      <c r="C231" s="1" t="str">
        <f>"09604012340390020242"</f>
        <v>09604012340390020242</v>
      </c>
      <c r="D231" s="1">
        <v>388400</v>
      </c>
      <c r="E231" s="1">
        <v>0</v>
      </c>
      <c r="F231" s="1">
        <v>388200</v>
      </c>
      <c r="G231" s="1">
        <v>388200</v>
      </c>
      <c r="H231" s="1">
        <v>0</v>
      </c>
      <c r="I231" s="1">
        <v>0.99948499999999996</v>
      </c>
      <c r="J231" s="1">
        <v>388200</v>
      </c>
      <c r="K231" s="1">
        <v>0.99948499999999996</v>
      </c>
      <c r="L231" s="1">
        <v>200</v>
      </c>
      <c r="M231" s="1">
        <v>200</v>
      </c>
      <c r="N231" s="1">
        <v>200</v>
      </c>
      <c r="O231" s="1">
        <v>388200</v>
      </c>
      <c r="P231" s="1">
        <v>127224</v>
      </c>
      <c r="Q231" s="1">
        <v>127224</v>
      </c>
      <c r="R231" s="1">
        <v>0</v>
      </c>
      <c r="S231" s="1">
        <v>0.32772800000000002</v>
      </c>
      <c r="T231" s="1">
        <v>388200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</row>
    <row r="232" spans="2:27" ht="60" customHeight="1" x14ac:dyDescent="0.25">
      <c r="B232" s="1" t="s">
        <v>63</v>
      </c>
      <c r="C232" s="1" t="str">
        <f>"09604012340390020244"</f>
        <v>09604012340390020244</v>
      </c>
      <c r="D232" s="1">
        <v>1290900</v>
      </c>
      <c r="E232" s="1">
        <v>0</v>
      </c>
      <c r="F232" s="1">
        <v>1290596</v>
      </c>
      <c r="G232" s="1">
        <v>1290596</v>
      </c>
      <c r="H232" s="1">
        <v>0</v>
      </c>
      <c r="I232" s="1">
        <v>0.99976500000000001</v>
      </c>
      <c r="J232" s="1">
        <v>1290596</v>
      </c>
      <c r="K232" s="1">
        <v>0.99976500000000001</v>
      </c>
      <c r="L232" s="1">
        <v>304</v>
      </c>
      <c r="M232" s="1">
        <v>304</v>
      </c>
      <c r="N232" s="1">
        <v>304</v>
      </c>
      <c r="O232" s="1">
        <v>1235700</v>
      </c>
      <c r="P232" s="1">
        <v>141863.44</v>
      </c>
      <c r="Q232" s="1">
        <v>141863.44</v>
      </c>
      <c r="R232" s="1">
        <v>0</v>
      </c>
      <c r="S232" s="1">
        <v>0.114804</v>
      </c>
      <c r="T232" s="1">
        <v>1235700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</row>
    <row r="233" spans="2:27" ht="60" customHeight="1" x14ac:dyDescent="0.25">
      <c r="B233" s="1" t="s">
        <v>63</v>
      </c>
      <c r="C233" s="1" t="str">
        <f>"09604012340390071244"</f>
        <v>09604012340390071244</v>
      </c>
      <c r="D233" s="1">
        <v>43800</v>
      </c>
      <c r="E233" s="1">
        <v>0</v>
      </c>
      <c r="F233" s="1">
        <v>43800</v>
      </c>
      <c r="G233" s="1">
        <v>43800</v>
      </c>
      <c r="H233" s="1">
        <v>0</v>
      </c>
      <c r="I233" s="1">
        <v>1</v>
      </c>
      <c r="J233" s="1">
        <v>43174.23</v>
      </c>
      <c r="K233" s="1">
        <v>0.98571299999999995</v>
      </c>
      <c r="L233" s="1">
        <v>0</v>
      </c>
      <c r="M233" s="1">
        <v>0</v>
      </c>
      <c r="N233" s="1">
        <v>625.77</v>
      </c>
      <c r="O233" s="1">
        <v>9300</v>
      </c>
      <c r="P233" s="1">
        <v>9300</v>
      </c>
      <c r="Q233" s="1">
        <v>9300</v>
      </c>
      <c r="R233" s="1">
        <v>0</v>
      </c>
      <c r="S233" s="1">
        <v>1</v>
      </c>
      <c r="T233" s="1">
        <v>9300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</row>
    <row r="234" spans="2:27" ht="60" customHeight="1" x14ac:dyDescent="0.25">
      <c r="B234" s="1" t="s">
        <v>63</v>
      </c>
      <c r="C234" s="1" t="str">
        <f>"09604012340390071247"</f>
        <v>09604012340390071247</v>
      </c>
      <c r="D234" s="1">
        <v>739000</v>
      </c>
      <c r="E234" s="1">
        <v>0</v>
      </c>
      <c r="F234" s="1">
        <v>738993.04</v>
      </c>
      <c r="G234" s="1">
        <v>738993.04</v>
      </c>
      <c r="H234" s="1">
        <v>0</v>
      </c>
      <c r="I234" s="1">
        <v>0.99999099999999996</v>
      </c>
      <c r="J234" s="1">
        <v>703681.31</v>
      </c>
      <c r="K234" s="1">
        <v>0.95220700000000003</v>
      </c>
      <c r="L234" s="1">
        <v>6.96</v>
      </c>
      <c r="M234" s="1">
        <v>6.96</v>
      </c>
      <c r="N234" s="1">
        <v>35318.69</v>
      </c>
      <c r="O234" s="1">
        <v>771000</v>
      </c>
      <c r="P234" s="1">
        <v>668260.73</v>
      </c>
      <c r="Q234" s="1">
        <v>668260.73</v>
      </c>
      <c r="R234" s="1">
        <v>0</v>
      </c>
      <c r="S234" s="1">
        <v>0.86674499999999999</v>
      </c>
      <c r="T234" s="1">
        <v>771000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</row>
    <row r="235" spans="2:27" ht="60" customHeight="1" x14ac:dyDescent="0.25">
      <c r="B235" s="1" t="s">
        <v>63</v>
      </c>
      <c r="C235" s="1" t="str">
        <f>"09607052340390020244"</f>
        <v>09607052340390020244</v>
      </c>
      <c r="D235" s="1">
        <v>24500</v>
      </c>
      <c r="E235" s="1">
        <v>0</v>
      </c>
      <c r="F235" s="1">
        <v>24000</v>
      </c>
      <c r="G235" s="1">
        <v>24000</v>
      </c>
      <c r="H235" s="1">
        <v>0</v>
      </c>
      <c r="I235" s="1">
        <v>0.97959200000000002</v>
      </c>
      <c r="J235" s="1">
        <v>24000</v>
      </c>
      <c r="K235" s="1">
        <v>0.97959200000000002</v>
      </c>
      <c r="L235" s="1">
        <v>500</v>
      </c>
      <c r="M235" s="1">
        <v>500</v>
      </c>
      <c r="N235" s="1">
        <v>500</v>
      </c>
      <c r="O235" s="1">
        <v>50000</v>
      </c>
      <c r="P235" s="1">
        <v>0</v>
      </c>
      <c r="Q235" s="1">
        <v>0</v>
      </c>
      <c r="R235" s="1">
        <v>0</v>
      </c>
      <c r="S235" s="1">
        <v>0</v>
      </c>
      <c r="T235" s="1">
        <v>50000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</row>
    <row r="236" spans="2:27" ht="60" customHeight="1" x14ac:dyDescent="0.25">
      <c r="B236" s="1" t="s">
        <v>64</v>
      </c>
      <c r="C236" s="1" t="str">
        <f>"09604012340390019244"</f>
        <v>09604012340390019244</v>
      </c>
      <c r="D236" s="1">
        <v>206300</v>
      </c>
      <c r="E236" s="1">
        <v>0</v>
      </c>
      <c r="F236" s="1">
        <v>206299.73</v>
      </c>
      <c r="G236" s="1">
        <v>206299.73</v>
      </c>
      <c r="H236" s="1">
        <v>0</v>
      </c>
      <c r="I236" s="1">
        <v>0.99999899999999997</v>
      </c>
      <c r="J236" s="1">
        <v>206299.73</v>
      </c>
      <c r="K236" s="1">
        <v>0.99999899999999997</v>
      </c>
      <c r="L236" s="1">
        <v>0.27</v>
      </c>
      <c r="M236" s="1">
        <v>0.27</v>
      </c>
      <c r="N236" s="1">
        <v>0.27</v>
      </c>
      <c r="O236" s="1">
        <v>164600</v>
      </c>
      <c r="P236" s="1">
        <v>0</v>
      </c>
      <c r="Q236" s="1">
        <v>0</v>
      </c>
      <c r="R236" s="1">
        <v>0</v>
      </c>
      <c r="S236" s="1">
        <v>0</v>
      </c>
      <c r="T236" s="1">
        <v>164600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</row>
    <row r="237" spans="2:27" ht="60" customHeight="1" x14ac:dyDescent="0.25">
      <c r="B237" s="1" t="s">
        <v>64</v>
      </c>
      <c r="C237" s="1" t="str">
        <f>"09604012340390020242"</f>
        <v>09604012340390020242</v>
      </c>
      <c r="D237" s="1">
        <v>412300</v>
      </c>
      <c r="E237" s="1">
        <v>0</v>
      </c>
      <c r="F237" s="1">
        <v>412219.49</v>
      </c>
      <c r="G237" s="1">
        <v>412219.49</v>
      </c>
      <c r="H237" s="1">
        <v>0</v>
      </c>
      <c r="I237" s="1">
        <v>0.99980500000000005</v>
      </c>
      <c r="J237" s="1">
        <v>412219.49</v>
      </c>
      <c r="K237" s="1">
        <v>0.99980500000000005</v>
      </c>
      <c r="L237" s="1">
        <v>80.510000000000005</v>
      </c>
      <c r="M237" s="1">
        <v>80.510000000000005</v>
      </c>
      <c r="N237" s="1">
        <v>80.510000000000005</v>
      </c>
      <c r="O237" s="1">
        <v>412500</v>
      </c>
      <c r="P237" s="1">
        <v>146850</v>
      </c>
      <c r="Q237" s="1">
        <v>146850</v>
      </c>
      <c r="R237" s="1">
        <v>0</v>
      </c>
      <c r="S237" s="1">
        <v>0.35599999999999998</v>
      </c>
      <c r="T237" s="1">
        <v>412500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</row>
    <row r="238" spans="2:27" ht="60" customHeight="1" x14ac:dyDescent="0.25">
      <c r="B238" s="1" t="s">
        <v>64</v>
      </c>
      <c r="C238" s="1" t="str">
        <f>"09604012340390020244"</f>
        <v>09604012340390020244</v>
      </c>
      <c r="D238" s="1">
        <v>1814900</v>
      </c>
      <c r="E238" s="1">
        <v>0</v>
      </c>
      <c r="F238" s="1">
        <v>1814900</v>
      </c>
      <c r="G238" s="1">
        <v>1814900</v>
      </c>
      <c r="H238" s="1">
        <v>0</v>
      </c>
      <c r="I238" s="1">
        <v>1</v>
      </c>
      <c r="J238" s="1">
        <v>1814900</v>
      </c>
      <c r="K238" s="1">
        <v>1</v>
      </c>
      <c r="L238" s="1">
        <v>0</v>
      </c>
      <c r="M238" s="1">
        <v>0</v>
      </c>
      <c r="N238" s="1">
        <v>0</v>
      </c>
      <c r="O238" s="1">
        <v>1814600</v>
      </c>
      <c r="P238" s="1">
        <v>1418804.08</v>
      </c>
      <c r="Q238" s="1">
        <v>1418804.08</v>
      </c>
      <c r="R238" s="1">
        <v>0</v>
      </c>
      <c r="S238" s="1">
        <v>0.78188299999999999</v>
      </c>
      <c r="T238" s="1">
        <v>1814600</v>
      </c>
      <c r="U238" s="1">
        <v>111289.84</v>
      </c>
      <c r="V238" s="1">
        <v>111289.84</v>
      </c>
      <c r="W238" s="1">
        <v>0</v>
      </c>
      <c r="X238" s="1">
        <v>6.1330000000000003E-2</v>
      </c>
      <c r="Y238" s="1">
        <v>0</v>
      </c>
      <c r="Z238" s="1">
        <v>0</v>
      </c>
      <c r="AA238" s="1">
        <v>0</v>
      </c>
    </row>
    <row r="239" spans="2:27" ht="60" customHeight="1" x14ac:dyDescent="0.25">
      <c r="B239" s="1" t="s">
        <v>64</v>
      </c>
      <c r="C239" s="1" t="str">
        <f>"09604012340390071244"</f>
        <v>09604012340390071244</v>
      </c>
      <c r="D239" s="1">
        <v>100600</v>
      </c>
      <c r="E239" s="1">
        <v>0</v>
      </c>
      <c r="F239" s="1">
        <v>99678.09</v>
      </c>
      <c r="G239" s="1">
        <v>99678.09</v>
      </c>
      <c r="H239" s="1">
        <v>0</v>
      </c>
      <c r="I239" s="1">
        <v>0.99083600000000005</v>
      </c>
      <c r="J239" s="1">
        <v>99678.09</v>
      </c>
      <c r="K239" s="1">
        <v>0.99083600000000005</v>
      </c>
      <c r="L239" s="1">
        <v>921.91</v>
      </c>
      <c r="M239" s="1">
        <v>921.91</v>
      </c>
      <c r="N239" s="1">
        <v>921.91</v>
      </c>
      <c r="O239" s="1">
        <v>142600</v>
      </c>
      <c r="P239" s="1">
        <v>64628.05</v>
      </c>
      <c r="Q239" s="1">
        <v>64628.05</v>
      </c>
      <c r="R239" s="1">
        <v>0</v>
      </c>
      <c r="S239" s="1">
        <v>0.453212</v>
      </c>
      <c r="T239" s="1">
        <v>142600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</row>
    <row r="240" spans="2:27" ht="60" customHeight="1" x14ac:dyDescent="0.25">
      <c r="B240" s="1" t="s">
        <v>64</v>
      </c>
      <c r="C240" s="1" t="str">
        <f>"09607052340390020244"</f>
        <v>09607052340390020244</v>
      </c>
      <c r="D240" s="1">
        <v>29000</v>
      </c>
      <c r="E240" s="1">
        <v>0</v>
      </c>
      <c r="F240" s="1">
        <v>28952</v>
      </c>
      <c r="G240" s="1">
        <v>28952</v>
      </c>
      <c r="H240" s="1">
        <v>0</v>
      </c>
      <c r="I240" s="1">
        <v>0.99834500000000004</v>
      </c>
      <c r="J240" s="1">
        <v>28952</v>
      </c>
      <c r="K240" s="1">
        <v>0.99834500000000004</v>
      </c>
      <c r="L240" s="1">
        <v>48</v>
      </c>
      <c r="M240" s="1">
        <v>48</v>
      </c>
      <c r="N240" s="1">
        <v>48</v>
      </c>
      <c r="O240" s="1">
        <v>36000</v>
      </c>
      <c r="P240" s="1">
        <v>0</v>
      </c>
      <c r="Q240" s="1">
        <v>0</v>
      </c>
      <c r="R240" s="1">
        <v>0</v>
      </c>
      <c r="S240" s="1">
        <v>0</v>
      </c>
      <c r="T240" s="1">
        <v>36000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</row>
    <row r="241" spans="2:27" ht="75" x14ac:dyDescent="0.25">
      <c r="B241" s="1" t="s">
        <v>65</v>
      </c>
      <c r="C241" s="1" t="str">
        <f>"09604012340390019244"</f>
        <v>09604012340390019244</v>
      </c>
      <c r="D241" s="1">
        <v>105950</v>
      </c>
      <c r="E241" s="1">
        <v>0</v>
      </c>
      <c r="F241" s="1">
        <v>105950</v>
      </c>
      <c r="G241" s="1">
        <v>105950</v>
      </c>
      <c r="H241" s="1">
        <v>0</v>
      </c>
      <c r="I241" s="1">
        <v>1</v>
      </c>
      <c r="J241" s="1">
        <v>105950</v>
      </c>
      <c r="K241" s="1">
        <v>1</v>
      </c>
      <c r="L241" s="1">
        <v>0</v>
      </c>
      <c r="M241" s="1">
        <v>0</v>
      </c>
      <c r="N241" s="1">
        <v>0</v>
      </c>
      <c r="O241" s="1">
        <v>141300</v>
      </c>
      <c r="P241" s="1">
        <v>0</v>
      </c>
      <c r="Q241" s="1">
        <v>0</v>
      </c>
      <c r="R241" s="1">
        <v>0</v>
      </c>
      <c r="S241" s="1">
        <v>0</v>
      </c>
      <c r="T241" s="1">
        <v>141300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</row>
    <row r="242" spans="2:27" ht="75" x14ac:dyDescent="0.25">
      <c r="B242" s="1" t="s">
        <v>65</v>
      </c>
      <c r="C242" s="1" t="str">
        <f>"09604012340390020242"</f>
        <v>09604012340390020242</v>
      </c>
      <c r="D242" s="1">
        <v>1105200</v>
      </c>
      <c r="E242" s="1">
        <v>0</v>
      </c>
      <c r="F242" s="1">
        <v>1104953.67</v>
      </c>
      <c r="G242" s="1">
        <v>1104953.67</v>
      </c>
      <c r="H242" s="1">
        <v>0</v>
      </c>
      <c r="I242" s="1">
        <v>0.99977700000000003</v>
      </c>
      <c r="J242" s="1">
        <v>1104953.67</v>
      </c>
      <c r="K242" s="1">
        <v>0.99977700000000003</v>
      </c>
      <c r="L242" s="1">
        <v>246.33</v>
      </c>
      <c r="M242" s="1">
        <v>246.33</v>
      </c>
      <c r="N242" s="1">
        <v>246.33</v>
      </c>
      <c r="O242" s="1">
        <v>388200</v>
      </c>
      <c r="P242" s="1">
        <v>0</v>
      </c>
      <c r="Q242" s="1">
        <v>0</v>
      </c>
      <c r="R242" s="1">
        <v>0</v>
      </c>
      <c r="S242" s="1">
        <v>0</v>
      </c>
      <c r="T242" s="1">
        <v>388200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</row>
    <row r="243" spans="2:27" ht="75" x14ac:dyDescent="0.25">
      <c r="B243" s="1" t="s">
        <v>65</v>
      </c>
      <c r="C243" s="1" t="str">
        <f>"09604012340390020244"</f>
        <v>09604012340390020244</v>
      </c>
      <c r="D243" s="1">
        <v>1332600</v>
      </c>
      <c r="E243" s="1">
        <v>0</v>
      </c>
      <c r="F243" s="1">
        <v>1332600</v>
      </c>
      <c r="G243" s="1">
        <v>1332600</v>
      </c>
      <c r="H243" s="1">
        <v>0</v>
      </c>
      <c r="I243" s="1">
        <v>1</v>
      </c>
      <c r="J243" s="1">
        <v>1332600</v>
      </c>
      <c r="K243" s="1">
        <v>1</v>
      </c>
      <c r="L243" s="1">
        <v>0</v>
      </c>
      <c r="M243" s="1">
        <v>0</v>
      </c>
      <c r="N243" s="1">
        <v>0</v>
      </c>
      <c r="O243" s="1">
        <v>938200</v>
      </c>
      <c r="P243" s="1">
        <v>0</v>
      </c>
      <c r="Q243" s="1">
        <v>0</v>
      </c>
      <c r="R243" s="1">
        <v>0</v>
      </c>
      <c r="S243" s="1">
        <v>0</v>
      </c>
      <c r="T243" s="1">
        <v>938200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</row>
    <row r="244" spans="2:27" ht="75" x14ac:dyDescent="0.25">
      <c r="B244" s="1" t="s">
        <v>65</v>
      </c>
      <c r="C244" s="1" t="str">
        <f>"09604012340390071244"</f>
        <v>09604012340390071244</v>
      </c>
      <c r="D244" s="1">
        <v>38850</v>
      </c>
      <c r="E244" s="1">
        <v>0</v>
      </c>
      <c r="F244" s="1">
        <v>38848.300000000003</v>
      </c>
      <c r="G244" s="1">
        <v>38848.300000000003</v>
      </c>
      <c r="H244" s="1">
        <v>0</v>
      </c>
      <c r="I244" s="1">
        <v>0.99995599999999996</v>
      </c>
      <c r="J244" s="1">
        <v>38848.300000000003</v>
      </c>
      <c r="K244" s="1">
        <v>0.99995599999999996</v>
      </c>
      <c r="L244" s="1">
        <v>1.7</v>
      </c>
      <c r="M244" s="1">
        <v>1.7</v>
      </c>
      <c r="N244" s="1">
        <v>1.7</v>
      </c>
      <c r="O244" s="1">
        <v>68800</v>
      </c>
      <c r="P244" s="1">
        <v>0</v>
      </c>
      <c r="Q244" s="1">
        <v>0</v>
      </c>
      <c r="R244" s="1">
        <v>0</v>
      </c>
      <c r="S244" s="1">
        <v>0</v>
      </c>
      <c r="T244" s="1">
        <v>68800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</row>
    <row r="245" spans="2:27" ht="75" x14ac:dyDescent="0.25">
      <c r="B245" s="1" t="s">
        <v>65</v>
      </c>
      <c r="C245" s="1" t="str">
        <f>"09604012340390071247"</f>
        <v>09604012340390071247</v>
      </c>
      <c r="D245" s="1">
        <v>446400</v>
      </c>
      <c r="E245" s="1">
        <v>0</v>
      </c>
      <c r="F245" s="1">
        <v>446400</v>
      </c>
      <c r="G245" s="1">
        <v>446400</v>
      </c>
      <c r="H245" s="1">
        <v>0</v>
      </c>
      <c r="I245" s="1">
        <v>1</v>
      </c>
      <c r="J245" s="1">
        <v>446400</v>
      </c>
      <c r="K245" s="1">
        <v>1</v>
      </c>
      <c r="L245" s="1">
        <v>0</v>
      </c>
      <c r="M245" s="1">
        <v>0</v>
      </c>
      <c r="N245" s="1">
        <v>0</v>
      </c>
      <c r="O245" s="1">
        <v>415200</v>
      </c>
      <c r="P245" s="1">
        <v>0</v>
      </c>
      <c r="Q245" s="1">
        <v>0</v>
      </c>
      <c r="R245" s="1">
        <v>0</v>
      </c>
      <c r="S245" s="1">
        <v>0</v>
      </c>
      <c r="T245" s="1">
        <v>415200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</row>
    <row r="246" spans="2:27" ht="75" x14ac:dyDescent="0.25">
      <c r="B246" s="1" t="s">
        <v>65</v>
      </c>
      <c r="C246" s="1" t="str">
        <f>"09607052340390020244"</f>
        <v>09607052340390020244</v>
      </c>
      <c r="D246" s="1">
        <v>34500</v>
      </c>
      <c r="E246" s="1">
        <v>0</v>
      </c>
      <c r="F246" s="1">
        <v>34500</v>
      </c>
      <c r="G246" s="1">
        <v>34500</v>
      </c>
      <c r="H246" s="1">
        <v>0</v>
      </c>
      <c r="I246" s="1">
        <v>1</v>
      </c>
      <c r="J246" s="1">
        <v>34500</v>
      </c>
      <c r="K246" s="1">
        <v>1</v>
      </c>
      <c r="L246" s="1">
        <v>0</v>
      </c>
      <c r="M246" s="1">
        <v>0</v>
      </c>
      <c r="N246" s="1">
        <v>0</v>
      </c>
      <c r="O246" s="1">
        <v>34500</v>
      </c>
      <c r="P246" s="1">
        <v>0</v>
      </c>
      <c r="Q246" s="1">
        <v>0</v>
      </c>
      <c r="R246" s="1">
        <v>0</v>
      </c>
      <c r="S246" s="1">
        <v>0</v>
      </c>
      <c r="T246" s="1">
        <v>34500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</row>
    <row r="247" spans="2:27" ht="75" x14ac:dyDescent="0.25">
      <c r="B247" s="1" t="s">
        <v>65</v>
      </c>
      <c r="C247" s="1" t="str">
        <f>"09607052340392040244"</f>
        <v>09607052340392040244</v>
      </c>
      <c r="D247" s="1">
        <v>24215.52</v>
      </c>
      <c r="E247" s="1">
        <v>0</v>
      </c>
      <c r="F247" s="1">
        <v>24215.52</v>
      </c>
      <c r="G247" s="1">
        <v>24215.52</v>
      </c>
      <c r="H247" s="1">
        <v>0</v>
      </c>
      <c r="I247" s="1">
        <v>1</v>
      </c>
      <c r="J247" s="1">
        <v>24215.52</v>
      </c>
      <c r="K247" s="1">
        <v>1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</row>
    <row r="248" spans="2:27" ht="60" customHeight="1" x14ac:dyDescent="0.25">
      <c r="B248" s="1" t="s">
        <v>66</v>
      </c>
      <c r="C248" s="1" t="str">
        <f>"09604012340390019244"</f>
        <v>09604012340390019244</v>
      </c>
      <c r="D248" s="1">
        <v>752100</v>
      </c>
      <c r="E248" s="1">
        <v>0</v>
      </c>
      <c r="F248" s="1">
        <v>752100</v>
      </c>
      <c r="G248" s="1">
        <v>752100</v>
      </c>
      <c r="H248" s="1">
        <v>0</v>
      </c>
      <c r="I248" s="1">
        <v>1</v>
      </c>
      <c r="J248" s="1">
        <v>752100</v>
      </c>
      <c r="K248" s="1">
        <v>1</v>
      </c>
      <c r="L248" s="1">
        <v>0</v>
      </c>
      <c r="M248" s="1">
        <v>0</v>
      </c>
      <c r="N248" s="1">
        <v>0</v>
      </c>
      <c r="O248" s="1">
        <v>602100</v>
      </c>
      <c r="P248" s="1">
        <v>0</v>
      </c>
      <c r="Q248" s="1">
        <v>0</v>
      </c>
      <c r="R248" s="1">
        <v>0</v>
      </c>
      <c r="S248" s="1">
        <v>0</v>
      </c>
      <c r="T248" s="1">
        <v>602100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</row>
    <row r="249" spans="2:27" ht="60" customHeight="1" x14ac:dyDescent="0.25">
      <c r="B249" s="1" t="s">
        <v>66</v>
      </c>
      <c r="C249" s="1" t="str">
        <f>"09604012340390020242"</f>
        <v>09604012340390020242</v>
      </c>
      <c r="D249" s="1">
        <v>606900</v>
      </c>
      <c r="E249" s="1">
        <v>0</v>
      </c>
      <c r="F249" s="1">
        <v>606596</v>
      </c>
      <c r="G249" s="1">
        <v>606596</v>
      </c>
      <c r="H249" s="1">
        <v>0</v>
      </c>
      <c r="I249" s="1">
        <v>0.99949900000000003</v>
      </c>
      <c r="J249" s="1">
        <v>606596</v>
      </c>
      <c r="K249" s="1">
        <v>0.99949900000000003</v>
      </c>
      <c r="L249" s="1">
        <v>304</v>
      </c>
      <c r="M249" s="1">
        <v>304</v>
      </c>
      <c r="N249" s="1">
        <v>304</v>
      </c>
      <c r="O249" s="1">
        <v>558100</v>
      </c>
      <c r="P249" s="1">
        <v>98226.12</v>
      </c>
      <c r="Q249" s="1">
        <v>98226.12</v>
      </c>
      <c r="R249" s="1">
        <v>0</v>
      </c>
      <c r="S249" s="1">
        <v>0.17600099999999999</v>
      </c>
      <c r="T249" s="1">
        <v>558100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</row>
    <row r="250" spans="2:27" ht="60" customHeight="1" x14ac:dyDescent="0.25">
      <c r="B250" s="1" t="s">
        <v>66</v>
      </c>
      <c r="C250" s="1" t="str">
        <f>"09604012340390020244"</f>
        <v>09604012340390020244</v>
      </c>
      <c r="D250" s="1">
        <v>1388600</v>
      </c>
      <c r="E250" s="1">
        <v>0</v>
      </c>
      <c r="F250" s="1">
        <v>1388600</v>
      </c>
      <c r="G250" s="1">
        <v>1388600</v>
      </c>
      <c r="H250" s="1">
        <v>0</v>
      </c>
      <c r="I250" s="1">
        <v>1</v>
      </c>
      <c r="J250" s="1">
        <v>1388600</v>
      </c>
      <c r="K250" s="1">
        <v>1</v>
      </c>
      <c r="L250" s="1">
        <v>0</v>
      </c>
      <c r="M250" s="1">
        <v>0</v>
      </c>
      <c r="N250" s="1">
        <v>0</v>
      </c>
      <c r="O250" s="1">
        <v>1220000</v>
      </c>
      <c r="P250" s="1">
        <v>438312.97</v>
      </c>
      <c r="Q250" s="1">
        <v>143923.97</v>
      </c>
      <c r="R250" s="1">
        <v>294389</v>
      </c>
      <c r="S250" s="1">
        <v>0.11797000000000001</v>
      </c>
      <c r="T250" s="1">
        <v>1220000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</row>
    <row r="251" spans="2:27" ht="60" customHeight="1" x14ac:dyDescent="0.25">
      <c r="B251" s="1" t="s">
        <v>66</v>
      </c>
      <c r="C251" s="1" t="str">
        <f>"09604012340390071244"</f>
        <v>09604012340390071244</v>
      </c>
      <c r="D251" s="1">
        <v>42800</v>
      </c>
      <c r="E251" s="1">
        <v>0</v>
      </c>
      <c r="F251" s="1">
        <v>42800</v>
      </c>
      <c r="G251" s="1">
        <v>42800</v>
      </c>
      <c r="H251" s="1">
        <v>0</v>
      </c>
      <c r="I251" s="1">
        <v>1</v>
      </c>
      <c r="J251" s="1">
        <v>42800</v>
      </c>
      <c r="K251" s="1">
        <v>1</v>
      </c>
      <c r="L251" s="1">
        <v>0</v>
      </c>
      <c r="M251" s="1">
        <v>0</v>
      </c>
      <c r="N251" s="1">
        <v>0</v>
      </c>
      <c r="O251" s="1">
        <v>42800</v>
      </c>
      <c r="P251" s="1">
        <v>33481.11</v>
      </c>
      <c r="Q251" s="1">
        <v>33481.11</v>
      </c>
      <c r="R251" s="1">
        <v>0</v>
      </c>
      <c r="S251" s="1">
        <v>0.78226899999999999</v>
      </c>
      <c r="T251" s="1">
        <v>42800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</row>
    <row r="252" spans="2:27" ht="60" customHeight="1" x14ac:dyDescent="0.25">
      <c r="B252" s="1" t="s">
        <v>66</v>
      </c>
      <c r="C252" s="1" t="str">
        <f>"09604012340390071247"</f>
        <v>09604012340390071247</v>
      </c>
      <c r="D252" s="1">
        <v>845400</v>
      </c>
      <c r="E252" s="1">
        <v>0</v>
      </c>
      <c r="F252" s="1">
        <v>845400</v>
      </c>
      <c r="G252" s="1">
        <v>845400</v>
      </c>
      <c r="H252" s="1">
        <v>0</v>
      </c>
      <c r="I252" s="1">
        <v>1</v>
      </c>
      <c r="J252" s="1">
        <v>845400</v>
      </c>
      <c r="K252" s="1">
        <v>1</v>
      </c>
      <c r="L252" s="1">
        <v>0</v>
      </c>
      <c r="M252" s="1">
        <v>0</v>
      </c>
      <c r="N252" s="1">
        <v>0</v>
      </c>
      <c r="O252" s="1">
        <v>721400</v>
      </c>
      <c r="P252" s="1">
        <v>217100</v>
      </c>
      <c r="Q252" s="1">
        <v>217100</v>
      </c>
      <c r="R252" s="1">
        <v>0</v>
      </c>
      <c r="S252" s="1">
        <v>0.30094300000000002</v>
      </c>
      <c r="T252" s="1">
        <v>721400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</row>
    <row r="253" spans="2:27" ht="60" customHeight="1" x14ac:dyDescent="0.25">
      <c r="B253" s="1" t="s">
        <v>66</v>
      </c>
      <c r="C253" s="1" t="str">
        <f>"09607052340390020244"</f>
        <v>09607052340390020244</v>
      </c>
      <c r="D253" s="1">
        <v>96300</v>
      </c>
      <c r="E253" s="1">
        <v>0</v>
      </c>
      <c r="F253" s="1">
        <v>96300</v>
      </c>
      <c r="G253" s="1">
        <v>96300</v>
      </c>
      <c r="H253" s="1">
        <v>0</v>
      </c>
      <c r="I253" s="1">
        <v>1</v>
      </c>
      <c r="J253" s="1">
        <v>96300</v>
      </c>
      <c r="K253" s="1">
        <v>1</v>
      </c>
      <c r="L253" s="1">
        <v>0</v>
      </c>
      <c r="M253" s="1">
        <v>0</v>
      </c>
      <c r="N253" s="1">
        <v>0</v>
      </c>
      <c r="O253" s="1">
        <v>96300</v>
      </c>
      <c r="P253" s="1">
        <v>0</v>
      </c>
      <c r="Q253" s="1">
        <v>0</v>
      </c>
      <c r="R253" s="1">
        <v>0</v>
      </c>
      <c r="S253" s="1">
        <v>0</v>
      </c>
      <c r="T253" s="1">
        <v>96300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</row>
    <row r="254" spans="2:27" ht="60" customHeight="1" x14ac:dyDescent="0.25">
      <c r="B254" s="1" t="s">
        <v>66</v>
      </c>
      <c r="C254" s="1" t="str">
        <f>"09607052340392040244"</f>
        <v>09607052340392040244</v>
      </c>
      <c r="D254" s="1">
        <v>30016.799999999999</v>
      </c>
      <c r="E254" s="1">
        <v>0</v>
      </c>
      <c r="F254" s="1">
        <v>30016.799999999999</v>
      </c>
      <c r="G254" s="1">
        <v>30016.799999999999</v>
      </c>
      <c r="H254" s="1">
        <v>0</v>
      </c>
      <c r="I254" s="1">
        <v>1</v>
      </c>
      <c r="J254" s="1">
        <v>30016.799999999999</v>
      </c>
      <c r="K254" s="1">
        <v>1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</row>
    <row r="255" spans="2:27" ht="60" customHeight="1" x14ac:dyDescent="0.25">
      <c r="B255" s="1" t="s">
        <v>67</v>
      </c>
      <c r="C255" s="1" t="str">
        <f>"09604012340390019244"</f>
        <v>09604012340390019244</v>
      </c>
      <c r="D255" s="1">
        <v>1071600</v>
      </c>
      <c r="E255" s="1">
        <v>0</v>
      </c>
      <c r="F255" s="1">
        <v>1071600</v>
      </c>
      <c r="G255" s="1">
        <v>1071600</v>
      </c>
      <c r="H255" s="1">
        <v>0</v>
      </c>
      <c r="I255" s="1">
        <v>1</v>
      </c>
      <c r="J255" s="1">
        <v>1071600</v>
      </c>
      <c r="K255" s="1">
        <v>1</v>
      </c>
      <c r="L255" s="1">
        <v>0</v>
      </c>
      <c r="M255" s="1">
        <v>0</v>
      </c>
      <c r="N255" s="1">
        <v>0</v>
      </c>
      <c r="O255" s="1">
        <v>1071600</v>
      </c>
      <c r="P255" s="1">
        <v>787810</v>
      </c>
      <c r="Q255" s="1">
        <v>787810</v>
      </c>
      <c r="R255" s="1">
        <v>0</v>
      </c>
      <c r="S255" s="1">
        <v>0.73517200000000005</v>
      </c>
      <c r="T255" s="1">
        <v>1071600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</row>
    <row r="256" spans="2:27" ht="60" customHeight="1" x14ac:dyDescent="0.25">
      <c r="B256" s="1" t="s">
        <v>67</v>
      </c>
      <c r="C256" s="1" t="str">
        <f>"09604012340390020242"</f>
        <v>09604012340390020242</v>
      </c>
      <c r="D256" s="1">
        <v>2064900</v>
      </c>
      <c r="E256" s="1">
        <v>0</v>
      </c>
      <c r="F256" s="1">
        <v>2064611.2</v>
      </c>
      <c r="G256" s="1">
        <v>2064611.2</v>
      </c>
      <c r="H256" s="1">
        <v>0</v>
      </c>
      <c r="I256" s="1">
        <v>0.99985999999999997</v>
      </c>
      <c r="J256" s="1">
        <v>2064611.2</v>
      </c>
      <c r="K256" s="1">
        <v>0.99985999999999997</v>
      </c>
      <c r="L256" s="1">
        <v>288.8</v>
      </c>
      <c r="M256" s="1">
        <v>288.8</v>
      </c>
      <c r="N256" s="1">
        <v>288.8</v>
      </c>
      <c r="O256" s="1">
        <v>1358800</v>
      </c>
      <c r="P256" s="1">
        <v>379620.6</v>
      </c>
      <c r="Q256" s="1">
        <v>379620.6</v>
      </c>
      <c r="R256" s="1">
        <v>0</v>
      </c>
      <c r="S256" s="1">
        <v>0.27937899999999999</v>
      </c>
      <c r="T256" s="1">
        <v>1358800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</row>
    <row r="257" spans="2:27" ht="60" customHeight="1" x14ac:dyDescent="0.25">
      <c r="B257" s="1" t="s">
        <v>67</v>
      </c>
      <c r="C257" s="1" t="str">
        <f>"09604012340390020244"</f>
        <v>09604012340390020244</v>
      </c>
      <c r="D257" s="1">
        <v>10572400</v>
      </c>
      <c r="E257" s="1">
        <v>0</v>
      </c>
      <c r="F257" s="1">
        <v>10572400</v>
      </c>
      <c r="G257" s="1">
        <v>10572400</v>
      </c>
      <c r="H257" s="1">
        <v>0</v>
      </c>
      <c r="I257" s="1">
        <v>1</v>
      </c>
      <c r="J257" s="1">
        <v>10572400</v>
      </c>
      <c r="K257" s="1">
        <v>1</v>
      </c>
      <c r="L257" s="1">
        <v>0</v>
      </c>
      <c r="M257" s="1">
        <v>0</v>
      </c>
      <c r="N257" s="1">
        <v>0</v>
      </c>
      <c r="O257" s="1">
        <v>10549000</v>
      </c>
      <c r="P257" s="1">
        <v>5405364.1699999999</v>
      </c>
      <c r="Q257" s="1">
        <v>5405364.1699999999</v>
      </c>
      <c r="R257" s="1">
        <v>0</v>
      </c>
      <c r="S257" s="1">
        <v>0.512405</v>
      </c>
      <c r="T257" s="1">
        <v>10548900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</row>
    <row r="258" spans="2:27" ht="60" customHeight="1" x14ac:dyDescent="0.25">
      <c r="B258" s="1" t="s">
        <v>67</v>
      </c>
      <c r="C258" s="1" t="str">
        <f>"09604012340390071244"</f>
        <v>09604012340390071244</v>
      </c>
      <c r="D258" s="1">
        <v>438114.48</v>
      </c>
      <c r="E258" s="1">
        <v>0</v>
      </c>
      <c r="F258" s="1">
        <v>432163.67</v>
      </c>
      <c r="G258" s="1">
        <v>432163.67</v>
      </c>
      <c r="H258" s="1">
        <v>0</v>
      </c>
      <c r="I258" s="1">
        <v>0.98641699999999999</v>
      </c>
      <c r="J258" s="1">
        <v>432163.67</v>
      </c>
      <c r="K258" s="1">
        <v>0.98641699999999999</v>
      </c>
      <c r="L258" s="1">
        <v>5950.81</v>
      </c>
      <c r="M258" s="1">
        <v>5950.81</v>
      </c>
      <c r="N258" s="1">
        <v>5950.81</v>
      </c>
      <c r="O258" s="1">
        <v>477000</v>
      </c>
      <c r="P258" s="1">
        <v>231360.8</v>
      </c>
      <c r="Q258" s="1">
        <v>231360.8</v>
      </c>
      <c r="R258" s="1">
        <v>0</v>
      </c>
      <c r="S258" s="1">
        <v>0.48503299999999999</v>
      </c>
      <c r="T258" s="1">
        <v>477000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</row>
    <row r="259" spans="2:27" ht="60" customHeight="1" x14ac:dyDescent="0.25">
      <c r="B259" s="1" t="s">
        <v>67</v>
      </c>
      <c r="C259" s="1" t="str">
        <f>"09607052340390020244"</f>
        <v>09607052340390020244</v>
      </c>
      <c r="D259" s="1">
        <v>105800</v>
      </c>
      <c r="E259" s="1">
        <v>0</v>
      </c>
      <c r="F259" s="1">
        <v>105800</v>
      </c>
      <c r="G259" s="1">
        <v>105800</v>
      </c>
      <c r="H259" s="1">
        <v>0</v>
      </c>
      <c r="I259" s="1">
        <v>1</v>
      </c>
      <c r="J259" s="1">
        <v>105800</v>
      </c>
      <c r="K259" s="1">
        <v>1</v>
      </c>
      <c r="L259" s="1">
        <v>0</v>
      </c>
      <c r="M259" s="1">
        <v>0</v>
      </c>
      <c r="N259" s="1">
        <v>0</v>
      </c>
      <c r="O259" s="1">
        <v>36500</v>
      </c>
      <c r="P259" s="1">
        <v>0</v>
      </c>
      <c r="Q259" s="1">
        <v>0</v>
      </c>
      <c r="R259" s="1">
        <v>0</v>
      </c>
      <c r="S259" s="1">
        <v>0</v>
      </c>
      <c r="T259" s="1">
        <v>36500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</row>
    <row r="260" spans="2:27" ht="60" customHeight="1" x14ac:dyDescent="0.25">
      <c r="B260" s="1" t="s">
        <v>68</v>
      </c>
      <c r="C260" s="1" t="str">
        <f>"09604012340390019244"</f>
        <v>09604012340390019244</v>
      </c>
      <c r="D260" s="1">
        <v>570000</v>
      </c>
      <c r="E260" s="1">
        <v>0</v>
      </c>
      <c r="F260" s="1">
        <v>570000</v>
      </c>
      <c r="G260" s="1">
        <v>570000</v>
      </c>
      <c r="H260" s="1">
        <v>0</v>
      </c>
      <c r="I260" s="1">
        <v>1</v>
      </c>
      <c r="J260" s="1">
        <v>570000</v>
      </c>
      <c r="K260" s="1">
        <v>1</v>
      </c>
      <c r="L260" s="1">
        <v>0</v>
      </c>
      <c r="M260" s="1">
        <v>0</v>
      </c>
      <c r="N260" s="1">
        <v>0</v>
      </c>
      <c r="O260" s="1">
        <v>570000</v>
      </c>
      <c r="P260" s="1">
        <v>0</v>
      </c>
      <c r="Q260" s="1">
        <v>0</v>
      </c>
      <c r="R260" s="1">
        <v>0</v>
      </c>
      <c r="S260" s="1">
        <v>0</v>
      </c>
      <c r="T260" s="1">
        <v>570000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</row>
    <row r="261" spans="2:27" ht="60" customHeight="1" x14ac:dyDescent="0.25">
      <c r="B261" s="1" t="s">
        <v>68</v>
      </c>
      <c r="C261" s="1" t="str">
        <f>"09604012340390020242"</f>
        <v>09604012340390020242</v>
      </c>
      <c r="D261" s="1">
        <v>745700</v>
      </c>
      <c r="E261" s="1">
        <v>0</v>
      </c>
      <c r="F261" s="1">
        <v>745369.84</v>
      </c>
      <c r="G261" s="1">
        <v>745369.84</v>
      </c>
      <c r="H261" s="1">
        <v>0</v>
      </c>
      <c r="I261" s="1">
        <v>0.99955700000000003</v>
      </c>
      <c r="J261" s="1">
        <v>744214.89</v>
      </c>
      <c r="K261" s="1">
        <v>0.99800800000000001</v>
      </c>
      <c r="L261" s="1">
        <v>330.16</v>
      </c>
      <c r="M261" s="1">
        <v>330.16</v>
      </c>
      <c r="N261" s="1">
        <v>1485.11</v>
      </c>
      <c r="O261" s="1">
        <v>727900</v>
      </c>
      <c r="P261" s="1">
        <v>0</v>
      </c>
      <c r="Q261" s="1">
        <v>0</v>
      </c>
      <c r="R261" s="1">
        <v>0</v>
      </c>
      <c r="S261" s="1">
        <v>0</v>
      </c>
      <c r="T261" s="1">
        <v>727900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</row>
    <row r="262" spans="2:27" ht="60" customHeight="1" x14ac:dyDescent="0.25">
      <c r="B262" s="1" t="s">
        <v>68</v>
      </c>
      <c r="C262" s="1" t="str">
        <f>"09604012340390020244"</f>
        <v>09604012340390020244</v>
      </c>
      <c r="D262" s="1">
        <v>8730416</v>
      </c>
      <c r="E262" s="1">
        <v>0</v>
      </c>
      <c r="F262" s="1">
        <v>8730502.7200000007</v>
      </c>
      <c r="G262" s="1">
        <v>8730502.7200000007</v>
      </c>
      <c r="H262" s="1">
        <v>0</v>
      </c>
      <c r="I262" s="1">
        <v>1.0000100000000001</v>
      </c>
      <c r="J262" s="1">
        <v>8730502.7200000007</v>
      </c>
      <c r="K262" s="1">
        <v>1.0000100000000001</v>
      </c>
      <c r="L262" s="1">
        <v>-86.72</v>
      </c>
      <c r="M262" s="1">
        <v>-86.72</v>
      </c>
      <c r="N262" s="1">
        <v>-86.72</v>
      </c>
      <c r="O262" s="1">
        <v>4825200</v>
      </c>
      <c r="P262" s="1">
        <v>343332.8</v>
      </c>
      <c r="Q262" s="1">
        <v>343332.8</v>
      </c>
      <c r="R262" s="1">
        <v>0</v>
      </c>
      <c r="S262" s="1">
        <v>7.1153999999999995E-2</v>
      </c>
      <c r="T262" s="1">
        <v>4825200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</row>
    <row r="263" spans="2:27" ht="60" customHeight="1" x14ac:dyDescent="0.25">
      <c r="B263" s="1" t="s">
        <v>68</v>
      </c>
      <c r="C263" s="1" t="str">
        <f>"09604012340390071244"</f>
        <v>09604012340390071244</v>
      </c>
      <c r="D263" s="1">
        <v>157000</v>
      </c>
      <c r="E263" s="1">
        <v>0</v>
      </c>
      <c r="F263" s="1">
        <v>156951.78</v>
      </c>
      <c r="G263" s="1">
        <v>156951.78</v>
      </c>
      <c r="H263" s="1">
        <v>0</v>
      </c>
      <c r="I263" s="1">
        <v>0.99969300000000005</v>
      </c>
      <c r="J263" s="1">
        <v>156754.1</v>
      </c>
      <c r="K263" s="1">
        <v>0.99843400000000004</v>
      </c>
      <c r="L263" s="1">
        <v>48.22</v>
      </c>
      <c r="M263" s="1">
        <v>48.22</v>
      </c>
      <c r="N263" s="1">
        <v>245.9</v>
      </c>
      <c r="O263" s="1">
        <v>324000</v>
      </c>
      <c r="P263" s="1">
        <v>0</v>
      </c>
      <c r="Q263" s="1">
        <v>0</v>
      </c>
      <c r="R263" s="1">
        <v>0</v>
      </c>
      <c r="S263" s="1">
        <v>0</v>
      </c>
      <c r="T263" s="1">
        <v>324000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</row>
    <row r="264" spans="2:27" ht="60" customHeight="1" x14ac:dyDescent="0.25">
      <c r="B264" s="1" t="s">
        <v>68</v>
      </c>
      <c r="C264" s="1" t="str">
        <f>"09604012340390071247"</f>
        <v>09604012340390071247</v>
      </c>
      <c r="D264" s="1">
        <v>625000</v>
      </c>
      <c r="E264" s="1">
        <v>0</v>
      </c>
      <c r="F264" s="1">
        <v>603476.1</v>
      </c>
      <c r="G264" s="1">
        <v>603476.1</v>
      </c>
      <c r="H264" s="1">
        <v>0</v>
      </c>
      <c r="I264" s="1">
        <v>0.96556200000000003</v>
      </c>
      <c r="J264" s="1">
        <v>601798.68999999994</v>
      </c>
      <c r="K264" s="1">
        <v>0.96287800000000001</v>
      </c>
      <c r="L264" s="1">
        <v>21523.9</v>
      </c>
      <c r="M264" s="1">
        <v>21523.9</v>
      </c>
      <c r="N264" s="1">
        <v>23201.31</v>
      </c>
      <c r="O264" s="1">
        <v>395400</v>
      </c>
      <c r="P264" s="1">
        <v>0</v>
      </c>
      <c r="Q264" s="1">
        <v>0</v>
      </c>
      <c r="R264" s="1">
        <v>0</v>
      </c>
      <c r="S264" s="1">
        <v>0</v>
      </c>
      <c r="T264" s="1">
        <v>395400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</row>
    <row r="265" spans="2:27" ht="60" customHeight="1" x14ac:dyDescent="0.25">
      <c r="B265" s="1" t="s">
        <v>68</v>
      </c>
      <c r="C265" s="1" t="str">
        <f>"09607052340390020244"</f>
        <v>09607052340390020244</v>
      </c>
      <c r="D265" s="1">
        <v>141000</v>
      </c>
      <c r="E265" s="1">
        <v>0</v>
      </c>
      <c r="F265" s="1">
        <v>141000</v>
      </c>
      <c r="G265" s="1">
        <v>141000</v>
      </c>
      <c r="H265" s="1">
        <v>0</v>
      </c>
      <c r="I265" s="1">
        <v>1</v>
      </c>
      <c r="J265" s="1">
        <v>141000</v>
      </c>
      <c r="K265" s="1">
        <v>1</v>
      </c>
      <c r="L265" s="1">
        <v>0</v>
      </c>
      <c r="M265" s="1">
        <v>0</v>
      </c>
      <c r="N265" s="1">
        <v>0</v>
      </c>
      <c r="O265" s="1">
        <v>141000</v>
      </c>
      <c r="P265" s="1">
        <v>0</v>
      </c>
      <c r="Q265" s="1">
        <v>0</v>
      </c>
      <c r="R265" s="1">
        <v>0</v>
      </c>
      <c r="S265" s="1">
        <v>0</v>
      </c>
      <c r="T265" s="1">
        <v>141000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</row>
    <row r="266" spans="2:27" ht="60" customHeight="1" x14ac:dyDescent="0.25">
      <c r="B266" s="1" t="s">
        <v>69</v>
      </c>
      <c r="C266" s="1" t="str">
        <f>"09604012330190019244"</f>
        <v>09604012330190019244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5199200</v>
      </c>
      <c r="M266" s="1">
        <v>5199200</v>
      </c>
      <c r="N266" s="1">
        <v>5199200</v>
      </c>
      <c r="O266" s="1">
        <v>5199200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</row>
    <row r="267" spans="2:27" ht="60" customHeight="1" x14ac:dyDescent="0.25">
      <c r="B267" s="1" t="s">
        <v>69</v>
      </c>
      <c r="C267" s="1" t="str">
        <f>"09604012330190019247"</f>
        <v>09604012330190019247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260000</v>
      </c>
      <c r="M267" s="1">
        <v>260000</v>
      </c>
      <c r="N267" s="1">
        <v>260000</v>
      </c>
      <c r="O267" s="1">
        <v>260000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</row>
    <row r="268" spans="2:27" ht="60" customHeight="1" x14ac:dyDescent="0.25">
      <c r="B268" s="1" t="s">
        <v>69</v>
      </c>
      <c r="C268" s="1" t="str">
        <f>"09604012340390019244"</f>
        <v>09604012340390019244</v>
      </c>
      <c r="D268" s="1">
        <v>462000</v>
      </c>
      <c r="E268" s="1">
        <v>0</v>
      </c>
      <c r="F268" s="1">
        <v>462000</v>
      </c>
      <c r="G268" s="1">
        <v>462000</v>
      </c>
      <c r="H268" s="1">
        <v>0</v>
      </c>
      <c r="I268" s="1">
        <v>1</v>
      </c>
      <c r="J268" s="1">
        <v>462000</v>
      </c>
      <c r="K268" s="1">
        <v>1</v>
      </c>
      <c r="L268" s="1">
        <v>0</v>
      </c>
      <c r="M268" s="1">
        <v>0</v>
      </c>
      <c r="N268" s="1">
        <v>0</v>
      </c>
      <c r="O268" s="1">
        <v>462000</v>
      </c>
      <c r="P268" s="1">
        <v>320000</v>
      </c>
      <c r="Q268" s="1">
        <v>320000</v>
      </c>
      <c r="R268" s="1">
        <v>0</v>
      </c>
      <c r="S268" s="1">
        <v>0.69264099999999995</v>
      </c>
      <c r="T268" s="1">
        <v>462000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</row>
    <row r="269" spans="2:27" ht="60" customHeight="1" x14ac:dyDescent="0.25">
      <c r="B269" s="1" t="s">
        <v>69</v>
      </c>
      <c r="C269" s="1" t="str">
        <f>"09604012340390020242"</f>
        <v>09604012340390020242</v>
      </c>
      <c r="D269" s="1">
        <v>840900</v>
      </c>
      <c r="E269" s="1">
        <v>0</v>
      </c>
      <c r="F269" s="1">
        <v>840900</v>
      </c>
      <c r="G269" s="1">
        <v>840900</v>
      </c>
      <c r="H269" s="1">
        <v>0</v>
      </c>
      <c r="I269" s="1">
        <v>1</v>
      </c>
      <c r="J269" s="1">
        <v>840900</v>
      </c>
      <c r="K269" s="1">
        <v>1</v>
      </c>
      <c r="L269" s="1">
        <v>0</v>
      </c>
      <c r="M269" s="1">
        <v>0</v>
      </c>
      <c r="N269" s="1">
        <v>0</v>
      </c>
      <c r="O269" s="1">
        <v>630900</v>
      </c>
      <c r="P269" s="1">
        <v>0</v>
      </c>
      <c r="Q269" s="1">
        <v>0</v>
      </c>
      <c r="R269" s="1">
        <v>0</v>
      </c>
      <c r="S269" s="1">
        <v>0</v>
      </c>
      <c r="T269" s="1">
        <v>630900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</row>
    <row r="270" spans="2:27" ht="60" customHeight="1" x14ac:dyDescent="0.25">
      <c r="B270" s="1" t="s">
        <v>69</v>
      </c>
      <c r="C270" s="1" t="str">
        <f>"09604012340390020244"</f>
        <v>09604012340390020244</v>
      </c>
      <c r="D270" s="1">
        <v>4757300</v>
      </c>
      <c r="E270" s="1">
        <v>0</v>
      </c>
      <c r="F270" s="1">
        <v>4757300</v>
      </c>
      <c r="G270" s="1">
        <v>4757300</v>
      </c>
      <c r="H270" s="1">
        <v>0</v>
      </c>
      <c r="I270" s="1">
        <v>1</v>
      </c>
      <c r="J270" s="1">
        <v>4757300</v>
      </c>
      <c r="K270" s="1">
        <v>1</v>
      </c>
      <c r="L270" s="1">
        <v>0</v>
      </c>
      <c r="M270" s="1">
        <v>0</v>
      </c>
      <c r="N270" s="1">
        <v>0</v>
      </c>
      <c r="O270" s="1">
        <v>4757300</v>
      </c>
      <c r="P270" s="1">
        <v>4009314.62</v>
      </c>
      <c r="Q270" s="1">
        <v>4009314.62</v>
      </c>
      <c r="R270" s="1">
        <v>0</v>
      </c>
      <c r="S270" s="1">
        <v>0.84277100000000005</v>
      </c>
      <c r="T270" s="1">
        <v>4757300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</row>
    <row r="271" spans="2:27" ht="60" customHeight="1" x14ac:dyDescent="0.25">
      <c r="B271" s="1" t="s">
        <v>69</v>
      </c>
      <c r="C271" s="1" t="str">
        <f>"09604012340390071247"</f>
        <v>09604012340390071247</v>
      </c>
      <c r="D271" s="1">
        <v>240000</v>
      </c>
      <c r="E271" s="1">
        <v>0</v>
      </c>
      <c r="F271" s="1">
        <v>240000</v>
      </c>
      <c r="G271" s="1">
        <v>240000</v>
      </c>
      <c r="H271" s="1">
        <v>0</v>
      </c>
      <c r="I271" s="1">
        <v>1</v>
      </c>
      <c r="J271" s="1">
        <v>240000</v>
      </c>
      <c r="K271" s="1">
        <v>1</v>
      </c>
      <c r="L271" s="1">
        <v>0</v>
      </c>
      <c r="M271" s="1">
        <v>0</v>
      </c>
      <c r="N271" s="1">
        <v>0</v>
      </c>
      <c r="O271" s="1">
        <v>240000</v>
      </c>
      <c r="P271" s="1">
        <v>240000</v>
      </c>
      <c r="Q271" s="1">
        <v>240000</v>
      </c>
      <c r="R271" s="1">
        <v>0</v>
      </c>
      <c r="S271" s="1">
        <v>1</v>
      </c>
      <c r="T271" s="1">
        <v>240000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</row>
    <row r="272" spans="2:27" ht="60" customHeight="1" x14ac:dyDescent="0.25">
      <c r="B272" s="1" t="s">
        <v>69</v>
      </c>
      <c r="C272" s="1" t="str">
        <f>"09607052330190019244"</f>
        <v>09607052330190019244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43600</v>
      </c>
      <c r="M272" s="1">
        <v>43600</v>
      </c>
      <c r="N272" s="1">
        <v>43600</v>
      </c>
      <c r="O272" s="1">
        <v>43600</v>
      </c>
      <c r="P272" s="1">
        <v>0</v>
      </c>
      <c r="Q272" s="1">
        <v>0</v>
      </c>
      <c r="R272" s="1">
        <v>0</v>
      </c>
      <c r="S272" s="1">
        <v>0</v>
      </c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</row>
    <row r="273" spans="2:27" ht="60" customHeight="1" x14ac:dyDescent="0.25">
      <c r="B273" s="1" t="s">
        <v>69</v>
      </c>
      <c r="C273" s="1" t="str">
        <f>"09607052340390020244"</f>
        <v>09607052340390020244</v>
      </c>
      <c r="D273" s="1">
        <v>82800</v>
      </c>
      <c r="E273" s="1">
        <v>0</v>
      </c>
      <c r="F273" s="1">
        <v>82723.28</v>
      </c>
      <c r="G273" s="1">
        <v>82723.28</v>
      </c>
      <c r="H273" s="1">
        <v>0</v>
      </c>
      <c r="I273" s="1">
        <v>0.99907299999999999</v>
      </c>
      <c r="J273" s="1">
        <v>82723.28</v>
      </c>
      <c r="K273" s="1">
        <v>0.99907299999999999</v>
      </c>
      <c r="L273" s="1">
        <v>76.72</v>
      </c>
      <c r="M273" s="1">
        <v>76.72</v>
      </c>
      <c r="N273" s="1">
        <v>76.72</v>
      </c>
      <c r="O273" s="1">
        <v>43600</v>
      </c>
      <c r="P273" s="1">
        <v>0</v>
      </c>
      <c r="Q273" s="1">
        <v>0</v>
      </c>
      <c r="R273" s="1">
        <v>0</v>
      </c>
      <c r="S273" s="1">
        <v>0</v>
      </c>
      <c r="T273" s="1">
        <v>43600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</row>
    <row r="274" spans="2:27" ht="60" customHeight="1" x14ac:dyDescent="0.25">
      <c r="B274" s="1" t="s">
        <v>69</v>
      </c>
      <c r="C274" s="1" t="str">
        <f>"09607052340392040244"</f>
        <v>09607052340392040244</v>
      </c>
      <c r="D274" s="1">
        <v>6778.08</v>
      </c>
      <c r="E274" s="1">
        <v>0</v>
      </c>
      <c r="F274" s="1">
        <v>6778.08</v>
      </c>
      <c r="G274" s="1">
        <v>6778.08</v>
      </c>
      <c r="H274" s="1">
        <v>0</v>
      </c>
      <c r="I274" s="1">
        <v>1</v>
      </c>
      <c r="J274" s="1">
        <v>6778.08</v>
      </c>
      <c r="K274" s="1">
        <v>1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</row>
    <row r="275" spans="2:27" ht="60" customHeight="1" x14ac:dyDescent="0.25">
      <c r="B275" s="1" t="s">
        <v>70</v>
      </c>
      <c r="C275" s="1" t="str">
        <f>"09604012340390019244"</f>
        <v>09604012340390019244</v>
      </c>
      <c r="D275" s="1">
        <v>224000</v>
      </c>
      <c r="E275" s="1">
        <v>0</v>
      </c>
      <c r="F275" s="1">
        <v>224000</v>
      </c>
      <c r="G275" s="1">
        <v>224000</v>
      </c>
      <c r="H275" s="1">
        <v>0</v>
      </c>
      <c r="I275" s="1">
        <v>1</v>
      </c>
      <c r="J275" s="1">
        <v>224000</v>
      </c>
      <c r="K275" s="1">
        <v>1</v>
      </c>
      <c r="L275" s="1">
        <v>0</v>
      </c>
      <c r="M275" s="1">
        <v>0</v>
      </c>
      <c r="N275" s="1">
        <v>0</v>
      </c>
      <c r="O275" s="1">
        <v>373800</v>
      </c>
      <c r="P275" s="1">
        <v>304575</v>
      </c>
      <c r="Q275" s="1">
        <v>304575</v>
      </c>
      <c r="R275" s="1">
        <v>0</v>
      </c>
      <c r="S275" s="1">
        <v>0.81480699999999995</v>
      </c>
      <c r="T275" s="1">
        <v>367400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</row>
    <row r="276" spans="2:27" ht="60" customHeight="1" x14ac:dyDescent="0.25">
      <c r="B276" s="1" t="s">
        <v>70</v>
      </c>
      <c r="C276" s="1" t="str">
        <f>"09604012340390020242"</f>
        <v>09604012340390020242</v>
      </c>
      <c r="D276" s="1">
        <v>784600</v>
      </c>
      <c r="E276" s="1">
        <v>0</v>
      </c>
      <c r="F276" s="1">
        <v>784381.8</v>
      </c>
      <c r="G276" s="1">
        <v>784381.8</v>
      </c>
      <c r="H276" s="1">
        <v>0</v>
      </c>
      <c r="I276" s="1">
        <v>0.999722</v>
      </c>
      <c r="J276" s="1">
        <v>784381.8</v>
      </c>
      <c r="K276" s="1">
        <v>0.999722</v>
      </c>
      <c r="L276" s="1">
        <v>218.2</v>
      </c>
      <c r="M276" s="1">
        <v>218.2</v>
      </c>
      <c r="N276" s="1">
        <v>218.2</v>
      </c>
      <c r="O276" s="1">
        <v>485300</v>
      </c>
      <c r="P276" s="1">
        <v>234900</v>
      </c>
      <c r="Q276" s="1">
        <v>234900</v>
      </c>
      <c r="R276" s="1">
        <v>0</v>
      </c>
      <c r="S276" s="1">
        <v>0.48403000000000002</v>
      </c>
      <c r="T276" s="1">
        <v>485300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</row>
    <row r="277" spans="2:27" ht="60" customHeight="1" x14ac:dyDescent="0.25">
      <c r="B277" s="1" t="s">
        <v>70</v>
      </c>
      <c r="C277" s="1" t="str">
        <f>"09604012340390020244"</f>
        <v>09604012340390020244</v>
      </c>
      <c r="D277" s="1">
        <v>4069100</v>
      </c>
      <c r="E277" s="1">
        <v>0</v>
      </c>
      <c r="F277" s="1">
        <v>4069100</v>
      </c>
      <c r="G277" s="1">
        <v>4069100</v>
      </c>
      <c r="H277" s="1">
        <v>0</v>
      </c>
      <c r="I277" s="1">
        <v>1</v>
      </c>
      <c r="J277" s="1">
        <v>4069100</v>
      </c>
      <c r="K277" s="1">
        <v>1</v>
      </c>
      <c r="L277" s="1">
        <v>0</v>
      </c>
      <c r="M277" s="1">
        <v>0</v>
      </c>
      <c r="N277" s="1">
        <v>0</v>
      </c>
      <c r="O277" s="1">
        <v>3776400</v>
      </c>
      <c r="P277" s="1">
        <v>294730</v>
      </c>
      <c r="Q277" s="1">
        <v>294730</v>
      </c>
      <c r="R277" s="1">
        <v>0</v>
      </c>
      <c r="S277" s="1">
        <v>7.8045000000000003E-2</v>
      </c>
      <c r="T277" s="1">
        <v>3782700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</row>
    <row r="278" spans="2:27" ht="60" customHeight="1" x14ac:dyDescent="0.25">
      <c r="B278" s="1" t="s">
        <v>70</v>
      </c>
      <c r="C278" s="1" t="str">
        <f>"09604012340390071244"</f>
        <v>09604012340390071244</v>
      </c>
      <c r="D278" s="1">
        <v>8082.45</v>
      </c>
      <c r="E278" s="1">
        <v>0</v>
      </c>
      <c r="F278" s="1">
        <v>8082.45</v>
      </c>
      <c r="G278" s="1">
        <v>8082.45</v>
      </c>
      <c r="H278" s="1">
        <v>0</v>
      </c>
      <c r="I278" s="1">
        <v>1</v>
      </c>
      <c r="J278" s="1">
        <v>8082.45</v>
      </c>
      <c r="K278" s="1">
        <v>1</v>
      </c>
      <c r="L278" s="1">
        <v>0</v>
      </c>
      <c r="M278" s="1">
        <v>0</v>
      </c>
      <c r="N278" s="1">
        <v>0</v>
      </c>
      <c r="O278" s="1">
        <v>7800</v>
      </c>
      <c r="P278" s="1">
        <v>7394.5</v>
      </c>
      <c r="Q278" s="1">
        <v>7394.5</v>
      </c>
      <c r="R278" s="1">
        <v>0</v>
      </c>
      <c r="S278" s="1">
        <v>0.94801299999999999</v>
      </c>
      <c r="T278" s="1">
        <v>7800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</row>
    <row r="279" spans="2:27" ht="60" customHeight="1" x14ac:dyDescent="0.25">
      <c r="B279" s="1" t="s">
        <v>70</v>
      </c>
      <c r="C279" s="1" t="str">
        <f>"09604012340390071247"</f>
        <v>09604012340390071247</v>
      </c>
      <c r="D279" s="1">
        <v>275800</v>
      </c>
      <c r="E279" s="1">
        <v>0</v>
      </c>
      <c r="F279" s="1">
        <v>275800</v>
      </c>
      <c r="G279" s="1">
        <v>275800</v>
      </c>
      <c r="H279" s="1">
        <v>0</v>
      </c>
      <c r="I279" s="1">
        <v>1</v>
      </c>
      <c r="J279" s="1">
        <v>275800</v>
      </c>
      <c r="K279" s="1">
        <v>1</v>
      </c>
      <c r="L279" s="1">
        <v>0</v>
      </c>
      <c r="M279" s="1">
        <v>0</v>
      </c>
      <c r="N279" s="1">
        <v>0</v>
      </c>
      <c r="O279" s="1">
        <v>275800</v>
      </c>
      <c r="P279" s="1">
        <v>0</v>
      </c>
      <c r="Q279" s="1">
        <v>0</v>
      </c>
      <c r="R279" s="1">
        <v>0</v>
      </c>
      <c r="S279" s="1">
        <v>0</v>
      </c>
      <c r="T279" s="1">
        <v>275800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</row>
    <row r="280" spans="2:27" ht="60" customHeight="1" x14ac:dyDescent="0.25">
      <c r="B280" s="1" t="s">
        <v>70</v>
      </c>
      <c r="C280" s="1" t="str">
        <f>"09607052340390020244"</f>
        <v>09607052340390020244</v>
      </c>
      <c r="D280" s="1">
        <v>34400</v>
      </c>
      <c r="E280" s="1">
        <v>0</v>
      </c>
      <c r="F280" s="1">
        <v>33801</v>
      </c>
      <c r="G280" s="1">
        <v>33801</v>
      </c>
      <c r="H280" s="1">
        <v>0</v>
      </c>
      <c r="I280" s="1">
        <v>0.98258699999999999</v>
      </c>
      <c r="J280" s="1">
        <v>33801</v>
      </c>
      <c r="K280" s="1">
        <v>0.98258699999999999</v>
      </c>
      <c r="L280" s="1">
        <v>599</v>
      </c>
      <c r="M280" s="1">
        <v>599</v>
      </c>
      <c r="N280" s="1">
        <v>599</v>
      </c>
      <c r="O280" s="1">
        <v>49500</v>
      </c>
      <c r="P280" s="1">
        <v>0</v>
      </c>
      <c r="Q280" s="1">
        <v>0</v>
      </c>
      <c r="R280" s="1">
        <v>0</v>
      </c>
      <c r="S280" s="1">
        <v>0</v>
      </c>
      <c r="T280" s="1">
        <v>49500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</row>
    <row r="281" spans="2:27" ht="60" customHeight="1" x14ac:dyDescent="0.25">
      <c r="B281" s="1" t="s">
        <v>71</v>
      </c>
      <c r="C281" s="1" t="str">
        <f>"09604012340390019244"</f>
        <v>09604012340390019244</v>
      </c>
      <c r="D281" s="1">
        <v>656499.80000000005</v>
      </c>
      <c r="E281" s="1">
        <v>0</v>
      </c>
      <c r="F281" s="1">
        <v>656499.80000000005</v>
      </c>
      <c r="G281" s="1">
        <v>656499.80000000005</v>
      </c>
      <c r="H281" s="1">
        <v>0</v>
      </c>
      <c r="I281" s="1">
        <v>1</v>
      </c>
      <c r="J281" s="1">
        <v>646789.06999999995</v>
      </c>
      <c r="K281" s="1">
        <v>0.98520799999999997</v>
      </c>
      <c r="L281" s="1">
        <v>0</v>
      </c>
      <c r="M281" s="1">
        <v>0</v>
      </c>
      <c r="N281" s="1">
        <v>9710.73</v>
      </c>
      <c r="O281" s="1">
        <v>656500</v>
      </c>
      <c r="P281" s="1">
        <v>0</v>
      </c>
      <c r="Q281" s="1">
        <v>0</v>
      </c>
      <c r="R281" s="1">
        <v>0</v>
      </c>
      <c r="S281" s="1">
        <v>0</v>
      </c>
      <c r="T281" s="1">
        <v>656500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</row>
    <row r="282" spans="2:27" ht="60" customHeight="1" x14ac:dyDescent="0.25">
      <c r="B282" s="1" t="s">
        <v>71</v>
      </c>
      <c r="C282" s="1" t="str">
        <f>"09604012340390020242"</f>
        <v>09604012340390020242</v>
      </c>
      <c r="D282" s="1">
        <v>1140500</v>
      </c>
      <c r="E282" s="1">
        <v>0</v>
      </c>
      <c r="F282" s="1">
        <v>1140495.49</v>
      </c>
      <c r="G282" s="1">
        <v>1140495.49</v>
      </c>
      <c r="H282" s="1">
        <v>0</v>
      </c>
      <c r="I282" s="1">
        <v>0.999996</v>
      </c>
      <c r="J282" s="1">
        <v>1140495.49</v>
      </c>
      <c r="K282" s="1">
        <v>0.999996</v>
      </c>
      <c r="L282" s="1">
        <v>4.51</v>
      </c>
      <c r="M282" s="1">
        <v>4.51</v>
      </c>
      <c r="N282" s="1">
        <v>4.51</v>
      </c>
      <c r="O282" s="1">
        <v>1140400</v>
      </c>
      <c r="P282" s="1">
        <v>0</v>
      </c>
      <c r="Q282" s="1">
        <v>0</v>
      </c>
      <c r="R282" s="1">
        <v>0</v>
      </c>
      <c r="S282" s="1">
        <v>0</v>
      </c>
      <c r="T282" s="1">
        <v>1140400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</row>
    <row r="283" spans="2:27" ht="60" customHeight="1" x14ac:dyDescent="0.25">
      <c r="B283" s="1" t="s">
        <v>71</v>
      </c>
      <c r="C283" s="1" t="str">
        <f>"09604012340390020244"</f>
        <v>09604012340390020244</v>
      </c>
      <c r="D283" s="1">
        <v>1786950</v>
      </c>
      <c r="E283" s="1">
        <v>0</v>
      </c>
      <c r="F283" s="1">
        <v>1786950</v>
      </c>
      <c r="G283" s="1">
        <v>1786950</v>
      </c>
      <c r="H283" s="1">
        <v>0</v>
      </c>
      <c r="I283" s="1">
        <v>1</v>
      </c>
      <c r="J283" s="1">
        <v>1786950</v>
      </c>
      <c r="K283" s="1">
        <v>1</v>
      </c>
      <c r="L283" s="1">
        <v>0</v>
      </c>
      <c r="M283" s="1">
        <v>0</v>
      </c>
      <c r="N283" s="1">
        <v>0</v>
      </c>
      <c r="O283" s="1">
        <v>1648500</v>
      </c>
      <c r="P283" s="1">
        <v>0</v>
      </c>
      <c r="Q283" s="1">
        <v>0</v>
      </c>
      <c r="R283" s="1">
        <v>0</v>
      </c>
      <c r="S283" s="1">
        <v>0</v>
      </c>
      <c r="T283" s="1">
        <v>1648500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</row>
    <row r="284" spans="2:27" ht="60" customHeight="1" x14ac:dyDescent="0.25">
      <c r="B284" s="1" t="s">
        <v>71</v>
      </c>
      <c r="C284" s="1" t="str">
        <f>"09604012340390071244"</f>
        <v>09604012340390071244</v>
      </c>
      <c r="D284" s="1">
        <v>688000</v>
      </c>
      <c r="E284" s="1">
        <v>0</v>
      </c>
      <c r="F284" s="1">
        <v>688000</v>
      </c>
      <c r="G284" s="1">
        <v>688000</v>
      </c>
      <c r="H284" s="1">
        <v>0</v>
      </c>
      <c r="I284" s="1">
        <v>1</v>
      </c>
      <c r="J284" s="1">
        <v>688000</v>
      </c>
      <c r="K284" s="1">
        <v>1</v>
      </c>
      <c r="L284" s="1">
        <v>0</v>
      </c>
      <c r="M284" s="1">
        <v>0</v>
      </c>
      <c r="N284" s="1">
        <v>0</v>
      </c>
      <c r="O284" s="1">
        <v>674000</v>
      </c>
      <c r="P284" s="1">
        <v>0</v>
      </c>
      <c r="Q284" s="1">
        <v>0</v>
      </c>
      <c r="R284" s="1">
        <v>0</v>
      </c>
      <c r="S284" s="1">
        <v>0</v>
      </c>
      <c r="T284" s="1">
        <v>674000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</row>
    <row r="285" spans="2:27" ht="60" customHeight="1" x14ac:dyDescent="0.25">
      <c r="B285" s="1" t="s">
        <v>71</v>
      </c>
      <c r="C285" s="1" t="str">
        <f>"09604012340390071247"</f>
        <v>09604012340390071247</v>
      </c>
      <c r="D285" s="1">
        <v>4696.88</v>
      </c>
      <c r="E285" s="1">
        <v>0</v>
      </c>
      <c r="F285" s="1">
        <v>4696.88</v>
      </c>
      <c r="G285" s="1">
        <v>4696.88</v>
      </c>
      <c r="H285" s="1">
        <v>0</v>
      </c>
      <c r="I285" s="1">
        <v>1</v>
      </c>
      <c r="J285" s="1">
        <v>4696.88</v>
      </c>
      <c r="K285" s="1">
        <v>1</v>
      </c>
      <c r="L285" s="1">
        <v>0</v>
      </c>
      <c r="M285" s="1">
        <v>0</v>
      </c>
      <c r="N285" s="1">
        <v>0</v>
      </c>
      <c r="O285" s="1">
        <v>12000</v>
      </c>
      <c r="P285" s="1">
        <v>0</v>
      </c>
      <c r="Q285" s="1">
        <v>0</v>
      </c>
      <c r="R285" s="1">
        <v>0</v>
      </c>
      <c r="S285" s="1">
        <v>0</v>
      </c>
      <c r="T285" s="1">
        <v>12000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</row>
    <row r="286" spans="2:27" ht="60" customHeight="1" x14ac:dyDescent="0.25">
      <c r="B286" s="1" t="s">
        <v>71</v>
      </c>
      <c r="C286" s="1" t="str">
        <f>"09607052340390020244"</f>
        <v>09607052340390020244</v>
      </c>
      <c r="D286" s="1">
        <v>99890</v>
      </c>
      <c r="E286" s="1">
        <v>0</v>
      </c>
      <c r="F286" s="1">
        <v>99890</v>
      </c>
      <c r="G286" s="1">
        <v>99890</v>
      </c>
      <c r="H286" s="1">
        <v>0</v>
      </c>
      <c r="I286" s="1">
        <v>1</v>
      </c>
      <c r="J286" s="1">
        <v>99890</v>
      </c>
      <c r="K286" s="1">
        <v>1</v>
      </c>
      <c r="L286" s="1">
        <v>0</v>
      </c>
      <c r="M286" s="1">
        <v>0</v>
      </c>
      <c r="N286" s="1">
        <v>0</v>
      </c>
      <c r="O286" s="1">
        <v>100000</v>
      </c>
      <c r="P286" s="1">
        <v>0</v>
      </c>
      <c r="Q286" s="1">
        <v>0</v>
      </c>
      <c r="R286" s="1">
        <v>0</v>
      </c>
      <c r="S286" s="1">
        <v>0</v>
      </c>
      <c r="T286" s="1">
        <v>100000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</row>
    <row r="287" spans="2:27" ht="60" customHeight="1" x14ac:dyDescent="0.25">
      <c r="B287" s="1" t="s">
        <v>72</v>
      </c>
      <c r="C287" s="1" t="str">
        <f>"09604012340390019244"</f>
        <v>09604012340390019244</v>
      </c>
      <c r="D287" s="1">
        <v>1174100</v>
      </c>
      <c r="E287" s="1">
        <v>0</v>
      </c>
      <c r="F287" s="1">
        <v>1173939.08</v>
      </c>
      <c r="G287" s="1">
        <v>1173939.08</v>
      </c>
      <c r="H287" s="1">
        <v>0</v>
      </c>
      <c r="I287" s="1">
        <v>0.99986299999999995</v>
      </c>
      <c r="J287" s="1">
        <v>1173939.08</v>
      </c>
      <c r="K287" s="1">
        <v>0.99986299999999995</v>
      </c>
      <c r="L287" s="1">
        <v>160.91999999999999</v>
      </c>
      <c r="M287" s="1">
        <v>160.91999999999999</v>
      </c>
      <c r="N287" s="1">
        <v>160.91999999999999</v>
      </c>
      <c r="O287" s="1">
        <v>1450800</v>
      </c>
      <c r="P287" s="1">
        <v>1097512.76</v>
      </c>
      <c r="Q287" s="1">
        <v>1097512.76</v>
      </c>
      <c r="R287" s="1">
        <v>0</v>
      </c>
      <c r="S287" s="1">
        <v>0.75648800000000005</v>
      </c>
      <c r="T287" s="1">
        <v>1450800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</row>
    <row r="288" spans="2:27" ht="60" customHeight="1" x14ac:dyDescent="0.25">
      <c r="B288" s="1" t="s">
        <v>72</v>
      </c>
      <c r="C288" s="1" t="str">
        <f>"09604012340390020242"</f>
        <v>09604012340390020242</v>
      </c>
      <c r="D288" s="1">
        <v>1783700</v>
      </c>
      <c r="E288" s="1">
        <v>0</v>
      </c>
      <c r="F288" s="1">
        <v>1641709.05</v>
      </c>
      <c r="G288" s="1">
        <v>1641709.05</v>
      </c>
      <c r="H288" s="1">
        <v>0</v>
      </c>
      <c r="I288" s="1">
        <v>0.92039499999999996</v>
      </c>
      <c r="J288" s="1">
        <v>1641709.05</v>
      </c>
      <c r="K288" s="1">
        <v>0.92039499999999996</v>
      </c>
      <c r="L288" s="1">
        <v>141990.95000000001</v>
      </c>
      <c r="M288" s="1">
        <v>141990.95000000001</v>
      </c>
      <c r="N288" s="1">
        <v>141990.95000000001</v>
      </c>
      <c r="O288" s="1">
        <v>1237400</v>
      </c>
      <c r="P288" s="1">
        <v>162717.96</v>
      </c>
      <c r="Q288" s="1">
        <v>162717.96</v>
      </c>
      <c r="R288" s="1">
        <v>0</v>
      </c>
      <c r="S288" s="1">
        <v>0.13150000000000001</v>
      </c>
      <c r="T288" s="1">
        <v>1237400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1">
        <v>0</v>
      </c>
    </row>
    <row r="289" spans="2:27" ht="60" customHeight="1" x14ac:dyDescent="0.25">
      <c r="B289" s="1" t="s">
        <v>72</v>
      </c>
      <c r="C289" s="1" t="str">
        <f>"09604012340390020244"</f>
        <v>09604012340390020244</v>
      </c>
      <c r="D289" s="1">
        <v>3084430</v>
      </c>
      <c r="E289" s="1">
        <v>0</v>
      </c>
      <c r="F289" s="1">
        <v>3081349.86</v>
      </c>
      <c r="G289" s="1">
        <v>3081349.86</v>
      </c>
      <c r="H289" s="1">
        <v>0</v>
      </c>
      <c r="I289" s="1">
        <v>0.99900100000000003</v>
      </c>
      <c r="J289" s="1">
        <v>3081349.86</v>
      </c>
      <c r="K289" s="1">
        <v>0.99900100000000003</v>
      </c>
      <c r="L289" s="1">
        <v>3080.14</v>
      </c>
      <c r="M289" s="1">
        <v>3080.14</v>
      </c>
      <c r="N289" s="1">
        <v>3080.14</v>
      </c>
      <c r="O289" s="1">
        <v>3351100</v>
      </c>
      <c r="P289" s="1">
        <v>1461717.44</v>
      </c>
      <c r="Q289" s="1">
        <v>1461717.44</v>
      </c>
      <c r="R289" s="1">
        <v>0</v>
      </c>
      <c r="S289" s="1">
        <v>0.43619000000000002</v>
      </c>
      <c r="T289" s="1">
        <v>3351200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</row>
    <row r="290" spans="2:27" ht="60" customHeight="1" x14ac:dyDescent="0.25">
      <c r="B290" s="1" t="s">
        <v>72</v>
      </c>
      <c r="C290" s="1" t="str">
        <f>"09604012340390071244"</f>
        <v>09604012340390071244</v>
      </c>
      <c r="D290" s="1">
        <v>180300</v>
      </c>
      <c r="E290" s="1">
        <v>0</v>
      </c>
      <c r="F290" s="1">
        <v>178995.68</v>
      </c>
      <c r="G290" s="1">
        <v>178995.68</v>
      </c>
      <c r="H290" s="1">
        <v>0</v>
      </c>
      <c r="I290" s="1">
        <v>0.99276600000000004</v>
      </c>
      <c r="J290" s="1">
        <v>164557.54</v>
      </c>
      <c r="K290" s="1">
        <v>0.91268700000000003</v>
      </c>
      <c r="L290" s="1">
        <v>1304.32</v>
      </c>
      <c r="M290" s="1">
        <v>1304.32</v>
      </c>
      <c r="N290" s="1">
        <v>15742.46</v>
      </c>
      <c r="O290" s="1">
        <v>271200</v>
      </c>
      <c r="P290" s="1">
        <v>0</v>
      </c>
      <c r="Q290" s="1">
        <v>0</v>
      </c>
      <c r="R290" s="1">
        <v>0</v>
      </c>
      <c r="S290" s="1">
        <v>0</v>
      </c>
      <c r="T290" s="1">
        <v>271200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1">
        <v>0</v>
      </c>
    </row>
    <row r="291" spans="2:27" ht="60" customHeight="1" x14ac:dyDescent="0.25">
      <c r="B291" s="1" t="s">
        <v>72</v>
      </c>
      <c r="C291" s="1" t="str">
        <f>"09604012340390071247"</f>
        <v>09604012340390071247</v>
      </c>
      <c r="D291" s="1">
        <v>1112200</v>
      </c>
      <c r="E291" s="1">
        <v>0</v>
      </c>
      <c r="F291" s="1">
        <v>1112191.44</v>
      </c>
      <c r="G291" s="1">
        <v>1112191.44</v>
      </c>
      <c r="H291" s="1">
        <v>0</v>
      </c>
      <c r="I291" s="1">
        <v>0.99999199999999999</v>
      </c>
      <c r="J291" s="1">
        <v>1112190.79</v>
      </c>
      <c r="K291" s="1">
        <v>0.99999199999999999</v>
      </c>
      <c r="L291" s="1">
        <v>8.56</v>
      </c>
      <c r="M291" s="1">
        <v>8.56</v>
      </c>
      <c r="N291" s="1">
        <v>9.2100000000000009</v>
      </c>
      <c r="O291" s="1">
        <v>1057200</v>
      </c>
      <c r="P291" s="1">
        <v>949200</v>
      </c>
      <c r="Q291" s="1">
        <v>949200</v>
      </c>
      <c r="R291" s="1">
        <v>0</v>
      </c>
      <c r="S291" s="1">
        <v>0.89784299999999995</v>
      </c>
      <c r="T291" s="1">
        <v>1057200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</row>
    <row r="292" spans="2:27" ht="60" customHeight="1" x14ac:dyDescent="0.25">
      <c r="B292" s="1" t="s">
        <v>72</v>
      </c>
      <c r="C292" s="1" t="str">
        <f>"09607052340390020244"</f>
        <v>09607052340390020244</v>
      </c>
      <c r="D292" s="1">
        <v>111850</v>
      </c>
      <c r="E292" s="1">
        <v>0</v>
      </c>
      <c r="F292" s="1">
        <v>111850</v>
      </c>
      <c r="G292" s="1">
        <v>111850</v>
      </c>
      <c r="H292" s="1">
        <v>0</v>
      </c>
      <c r="I292" s="1">
        <v>1</v>
      </c>
      <c r="J292" s="1">
        <v>111850</v>
      </c>
      <c r="K292" s="1">
        <v>1</v>
      </c>
      <c r="L292" s="1">
        <v>0</v>
      </c>
      <c r="M292" s="1">
        <v>0</v>
      </c>
      <c r="N292" s="1">
        <v>0</v>
      </c>
      <c r="O292" s="1">
        <v>39300</v>
      </c>
      <c r="P292" s="1">
        <v>0</v>
      </c>
      <c r="Q292" s="1">
        <v>0</v>
      </c>
      <c r="R292" s="1">
        <v>0</v>
      </c>
      <c r="S292" s="1">
        <v>0</v>
      </c>
      <c r="T292" s="1">
        <v>39300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</row>
    <row r="293" spans="2:27" ht="60" customHeight="1" x14ac:dyDescent="0.25">
      <c r="B293" s="1" t="s">
        <v>73</v>
      </c>
      <c r="C293" s="1" t="str">
        <f>"09604012340390019244"</f>
        <v>09604012340390019244</v>
      </c>
      <c r="D293" s="1">
        <v>298200</v>
      </c>
      <c r="E293" s="1">
        <v>0</v>
      </c>
      <c r="F293" s="1">
        <v>298196.5</v>
      </c>
      <c r="G293" s="1">
        <v>298196.5</v>
      </c>
      <c r="H293" s="1">
        <v>0</v>
      </c>
      <c r="I293" s="1">
        <v>0.99998799999999999</v>
      </c>
      <c r="J293" s="1">
        <v>298196.5</v>
      </c>
      <c r="K293" s="1">
        <v>0.99998799999999999</v>
      </c>
      <c r="L293" s="1">
        <v>3.5</v>
      </c>
      <c r="M293" s="1">
        <v>3.5</v>
      </c>
      <c r="N293" s="1">
        <v>3.5</v>
      </c>
      <c r="O293" s="1">
        <v>298200</v>
      </c>
      <c r="P293" s="1">
        <v>0</v>
      </c>
      <c r="Q293" s="1">
        <v>0</v>
      </c>
      <c r="R293" s="1">
        <v>0</v>
      </c>
      <c r="S293" s="1">
        <v>0</v>
      </c>
      <c r="T293" s="1">
        <v>298200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</row>
    <row r="294" spans="2:27" ht="60" customHeight="1" x14ac:dyDescent="0.25">
      <c r="B294" s="1" t="s">
        <v>73</v>
      </c>
      <c r="C294" s="1" t="str">
        <f>"09604012340390020242"</f>
        <v>09604012340390020242</v>
      </c>
      <c r="D294" s="1">
        <v>485000</v>
      </c>
      <c r="E294" s="1">
        <v>0</v>
      </c>
      <c r="F294" s="1">
        <v>484191.8</v>
      </c>
      <c r="G294" s="1">
        <v>484191.8</v>
      </c>
      <c r="H294" s="1">
        <v>0</v>
      </c>
      <c r="I294" s="1">
        <v>0.99833400000000005</v>
      </c>
      <c r="J294" s="1">
        <v>484155.38</v>
      </c>
      <c r="K294" s="1">
        <v>0.99825900000000001</v>
      </c>
      <c r="L294" s="1">
        <v>808.2</v>
      </c>
      <c r="M294" s="1">
        <v>808.2</v>
      </c>
      <c r="N294" s="1">
        <v>844.62</v>
      </c>
      <c r="O294" s="1">
        <v>461000</v>
      </c>
      <c r="P294" s="1">
        <v>0</v>
      </c>
      <c r="Q294" s="1">
        <v>0</v>
      </c>
      <c r="R294" s="1">
        <v>0</v>
      </c>
      <c r="S294" s="1">
        <v>0</v>
      </c>
      <c r="T294" s="1">
        <v>461000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</row>
    <row r="295" spans="2:27" ht="60" customHeight="1" x14ac:dyDescent="0.25">
      <c r="B295" s="1" t="s">
        <v>73</v>
      </c>
      <c r="C295" s="1" t="str">
        <f>"09604012340390020244"</f>
        <v>09604012340390020244</v>
      </c>
      <c r="D295" s="1">
        <v>993800</v>
      </c>
      <c r="E295" s="1">
        <v>0</v>
      </c>
      <c r="F295" s="1">
        <v>993787.05</v>
      </c>
      <c r="G295" s="1">
        <v>993787.05</v>
      </c>
      <c r="H295" s="1">
        <v>0</v>
      </c>
      <c r="I295" s="1">
        <v>0.99998699999999996</v>
      </c>
      <c r="J295" s="1">
        <v>993787.05</v>
      </c>
      <c r="K295" s="1">
        <v>0.99998699999999996</v>
      </c>
      <c r="L295" s="1">
        <v>12.95</v>
      </c>
      <c r="M295" s="1">
        <v>12.95</v>
      </c>
      <c r="N295" s="1">
        <v>12.95</v>
      </c>
      <c r="O295" s="1">
        <v>993800</v>
      </c>
      <c r="P295" s="1">
        <v>0</v>
      </c>
      <c r="Q295" s="1">
        <v>0</v>
      </c>
      <c r="R295" s="1">
        <v>0</v>
      </c>
      <c r="S295" s="1">
        <v>0</v>
      </c>
      <c r="T295" s="1">
        <v>993800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</row>
    <row r="296" spans="2:27" ht="60" customHeight="1" x14ac:dyDescent="0.25">
      <c r="B296" s="1" t="s">
        <v>73</v>
      </c>
      <c r="C296" s="1" t="str">
        <f>"09604012340390071244"</f>
        <v>09604012340390071244</v>
      </c>
      <c r="D296" s="1">
        <v>29410</v>
      </c>
      <c r="E296" s="1">
        <v>0</v>
      </c>
      <c r="F296" s="1">
        <v>29409.53</v>
      </c>
      <c r="G296" s="1">
        <v>29409.53</v>
      </c>
      <c r="H296" s="1">
        <v>0</v>
      </c>
      <c r="I296" s="1">
        <v>0.99998399999999998</v>
      </c>
      <c r="J296" s="1">
        <v>29403.67</v>
      </c>
      <c r="K296" s="1">
        <v>0.99978500000000003</v>
      </c>
      <c r="L296" s="1">
        <v>0.47</v>
      </c>
      <c r="M296" s="1">
        <v>0.47</v>
      </c>
      <c r="N296" s="1">
        <v>6.33</v>
      </c>
      <c r="O296" s="1">
        <v>31300</v>
      </c>
      <c r="P296" s="1">
        <v>0</v>
      </c>
      <c r="Q296" s="1">
        <v>0</v>
      </c>
      <c r="R296" s="1">
        <v>0</v>
      </c>
      <c r="S296" s="1">
        <v>0</v>
      </c>
      <c r="T296" s="1">
        <v>31300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</row>
    <row r="297" spans="2:27" ht="60" customHeight="1" x14ac:dyDescent="0.25">
      <c r="B297" s="1" t="s">
        <v>73</v>
      </c>
      <c r="C297" s="1" t="str">
        <f>"09604012340390071247"</f>
        <v>09604012340390071247</v>
      </c>
      <c r="D297" s="1">
        <v>362800</v>
      </c>
      <c r="E297" s="1">
        <v>0</v>
      </c>
      <c r="F297" s="1">
        <v>362792.27</v>
      </c>
      <c r="G297" s="1">
        <v>362792.27</v>
      </c>
      <c r="H297" s="1">
        <v>0</v>
      </c>
      <c r="I297" s="1">
        <v>0.99997899999999995</v>
      </c>
      <c r="J297" s="1">
        <v>359113.68</v>
      </c>
      <c r="K297" s="1">
        <v>0.98983900000000002</v>
      </c>
      <c r="L297" s="1">
        <v>7.73</v>
      </c>
      <c r="M297" s="1">
        <v>7.73</v>
      </c>
      <c r="N297" s="1">
        <v>3686.32</v>
      </c>
      <c r="O297" s="1">
        <v>382800</v>
      </c>
      <c r="P297" s="1">
        <v>0</v>
      </c>
      <c r="Q297" s="1">
        <v>0</v>
      </c>
      <c r="R297" s="1">
        <v>0</v>
      </c>
      <c r="S297" s="1">
        <v>0</v>
      </c>
      <c r="T297" s="1">
        <v>382800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</row>
    <row r="298" spans="2:27" ht="60" customHeight="1" x14ac:dyDescent="0.25">
      <c r="B298" s="1" t="s">
        <v>73</v>
      </c>
      <c r="C298" s="1" t="str">
        <f>"09607052340390020244"</f>
        <v>09607052340390020244</v>
      </c>
      <c r="D298" s="1">
        <v>36300</v>
      </c>
      <c r="E298" s="1">
        <v>0</v>
      </c>
      <c r="F298" s="1">
        <v>36000</v>
      </c>
      <c r="G298" s="1">
        <v>36000</v>
      </c>
      <c r="H298" s="1">
        <v>0</v>
      </c>
      <c r="I298" s="1">
        <v>0.99173599999999995</v>
      </c>
      <c r="J298" s="1">
        <v>36000</v>
      </c>
      <c r="K298" s="1">
        <v>0.99173599999999995</v>
      </c>
      <c r="L298" s="1">
        <v>300</v>
      </c>
      <c r="M298" s="1">
        <v>300</v>
      </c>
      <c r="N298" s="1">
        <v>300</v>
      </c>
      <c r="O298" s="1">
        <v>36300</v>
      </c>
      <c r="P298" s="1">
        <v>0</v>
      </c>
      <c r="Q298" s="1">
        <v>0</v>
      </c>
      <c r="R298" s="1">
        <v>0</v>
      </c>
      <c r="S298" s="1">
        <v>0</v>
      </c>
      <c r="T298" s="1">
        <v>36300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</row>
    <row r="299" spans="2:27" ht="60" customHeight="1" x14ac:dyDescent="0.25">
      <c r="B299" s="1" t="s">
        <v>74</v>
      </c>
      <c r="C299" s="1" t="str">
        <f>"09604012340390019244"</f>
        <v>09604012340390019244</v>
      </c>
      <c r="D299" s="1">
        <v>427850</v>
      </c>
      <c r="E299" s="1">
        <v>0</v>
      </c>
      <c r="F299" s="1">
        <v>397841.87</v>
      </c>
      <c r="G299" s="1">
        <v>397841.87</v>
      </c>
      <c r="H299" s="1">
        <v>0</v>
      </c>
      <c r="I299" s="1">
        <v>0.929863</v>
      </c>
      <c r="J299" s="1">
        <v>397841.87</v>
      </c>
      <c r="K299" s="1">
        <v>0.929863</v>
      </c>
      <c r="L299" s="1">
        <v>30008.13</v>
      </c>
      <c r="M299" s="1">
        <v>30008.13</v>
      </c>
      <c r="N299" s="1">
        <v>30008.13</v>
      </c>
      <c r="O299" s="1">
        <v>377100</v>
      </c>
      <c r="P299" s="1">
        <v>299904</v>
      </c>
      <c r="Q299" s="1">
        <v>299904</v>
      </c>
      <c r="R299" s="1">
        <v>0</v>
      </c>
      <c r="S299" s="1">
        <v>0.79529000000000005</v>
      </c>
      <c r="T299" s="1">
        <v>377100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</row>
    <row r="300" spans="2:27" ht="60" customHeight="1" x14ac:dyDescent="0.25">
      <c r="B300" s="1" t="s">
        <v>74</v>
      </c>
      <c r="C300" s="1" t="str">
        <f>"09604012340390020242"</f>
        <v>09604012340390020242</v>
      </c>
      <c r="D300" s="1">
        <v>853300</v>
      </c>
      <c r="E300" s="1">
        <v>0</v>
      </c>
      <c r="F300" s="1">
        <v>847537.79</v>
      </c>
      <c r="G300" s="1">
        <v>847537.79</v>
      </c>
      <c r="H300" s="1">
        <v>0</v>
      </c>
      <c r="I300" s="1">
        <v>0.99324699999999999</v>
      </c>
      <c r="J300" s="1">
        <v>847537.79</v>
      </c>
      <c r="K300" s="1">
        <v>0.99324699999999999</v>
      </c>
      <c r="L300" s="1">
        <v>5762.21</v>
      </c>
      <c r="M300" s="1">
        <v>5762.21</v>
      </c>
      <c r="N300" s="1">
        <v>5762.21</v>
      </c>
      <c r="O300" s="1">
        <v>558100</v>
      </c>
      <c r="P300" s="1">
        <v>0</v>
      </c>
      <c r="Q300" s="1">
        <v>0</v>
      </c>
      <c r="R300" s="1">
        <v>0</v>
      </c>
      <c r="S300" s="1">
        <v>0</v>
      </c>
      <c r="T300" s="1">
        <v>558100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</row>
    <row r="301" spans="2:27" ht="60" customHeight="1" x14ac:dyDescent="0.25">
      <c r="B301" s="1" t="s">
        <v>74</v>
      </c>
      <c r="C301" s="1" t="str">
        <f>"09604012340390020244"</f>
        <v>09604012340390020244</v>
      </c>
      <c r="D301" s="1">
        <v>716000</v>
      </c>
      <c r="E301" s="1">
        <v>0</v>
      </c>
      <c r="F301" s="1">
        <v>715953.45</v>
      </c>
      <c r="G301" s="1">
        <v>715953.45</v>
      </c>
      <c r="H301" s="1">
        <v>0</v>
      </c>
      <c r="I301" s="1">
        <v>0.99993500000000002</v>
      </c>
      <c r="J301" s="1">
        <v>715953.45</v>
      </c>
      <c r="K301" s="1">
        <v>0.99993500000000002</v>
      </c>
      <c r="L301" s="1">
        <v>46.55</v>
      </c>
      <c r="M301" s="1">
        <v>46.55</v>
      </c>
      <c r="N301" s="1">
        <v>46.55</v>
      </c>
      <c r="O301" s="1">
        <v>805600</v>
      </c>
      <c r="P301" s="1">
        <v>0</v>
      </c>
      <c r="Q301" s="1">
        <v>0</v>
      </c>
      <c r="R301" s="1">
        <v>0</v>
      </c>
      <c r="S301" s="1">
        <v>0</v>
      </c>
      <c r="T301" s="1">
        <v>805600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</row>
    <row r="302" spans="2:27" ht="60" customHeight="1" x14ac:dyDescent="0.25">
      <c r="B302" s="1" t="s">
        <v>74</v>
      </c>
      <c r="C302" s="1" t="str">
        <f>"09604012340390071244"</f>
        <v>09604012340390071244</v>
      </c>
      <c r="D302" s="1">
        <v>12245</v>
      </c>
      <c r="E302" s="1">
        <v>0</v>
      </c>
      <c r="F302" s="1">
        <v>11976.59</v>
      </c>
      <c r="G302" s="1">
        <v>11976.59</v>
      </c>
      <c r="H302" s="1">
        <v>0</v>
      </c>
      <c r="I302" s="1">
        <v>0.97807999999999995</v>
      </c>
      <c r="J302" s="1">
        <v>11976.59</v>
      </c>
      <c r="K302" s="1">
        <v>0.97807999999999995</v>
      </c>
      <c r="L302" s="1">
        <v>268.41000000000003</v>
      </c>
      <c r="M302" s="1">
        <v>268.41000000000003</v>
      </c>
      <c r="N302" s="1">
        <v>268.41000000000003</v>
      </c>
      <c r="O302" s="1">
        <v>13800</v>
      </c>
      <c r="P302" s="1">
        <v>0</v>
      </c>
      <c r="Q302" s="1">
        <v>0</v>
      </c>
      <c r="R302" s="1">
        <v>0</v>
      </c>
      <c r="S302" s="1">
        <v>0</v>
      </c>
      <c r="T302" s="1">
        <v>13800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</row>
    <row r="303" spans="2:27" ht="60" customHeight="1" x14ac:dyDescent="0.25">
      <c r="B303" s="1" t="s">
        <v>74</v>
      </c>
      <c r="C303" s="1" t="str">
        <f>"09604012340390071247"</f>
        <v>09604012340390071247</v>
      </c>
      <c r="D303" s="1">
        <v>381140</v>
      </c>
      <c r="E303" s="1">
        <v>0</v>
      </c>
      <c r="F303" s="1">
        <v>371563.99</v>
      </c>
      <c r="G303" s="1">
        <v>371563.99</v>
      </c>
      <c r="H303" s="1">
        <v>0</v>
      </c>
      <c r="I303" s="1">
        <v>0.97487500000000005</v>
      </c>
      <c r="J303" s="1">
        <v>371563.99</v>
      </c>
      <c r="K303" s="1">
        <v>0.97487500000000005</v>
      </c>
      <c r="L303" s="1">
        <v>9576.01</v>
      </c>
      <c r="M303" s="1">
        <v>9576.01</v>
      </c>
      <c r="N303" s="1">
        <v>9576.01</v>
      </c>
      <c r="O303" s="1">
        <v>356100</v>
      </c>
      <c r="P303" s="1">
        <v>191100</v>
      </c>
      <c r="Q303" s="1">
        <v>191100</v>
      </c>
      <c r="R303" s="1">
        <v>0</v>
      </c>
      <c r="S303" s="1">
        <v>0.53664699999999999</v>
      </c>
      <c r="T303" s="1">
        <v>356100</v>
      </c>
      <c r="U303" s="1">
        <v>191100</v>
      </c>
      <c r="V303" s="1">
        <v>191100</v>
      </c>
      <c r="W303" s="1">
        <v>0</v>
      </c>
      <c r="X303" s="1">
        <v>0.53664699999999999</v>
      </c>
      <c r="Y303" s="1">
        <v>0</v>
      </c>
      <c r="Z303" s="1">
        <v>0</v>
      </c>
      <c r="AA303" s="1">
        <v>0</v>
      </c>
    </row>
    <row r="304" spans="2:27" ht="60" customHeight="1" x14ac:dyDescent="0.25">
      <c r="B304" s="1" t="s">
        <v>74</v>
      </c>
      <c r="C304" s="1" t="str">
        <f>"09607052340390020244"</f>
        <v>09607052340390020244</v>
      </c>
      <c r="D304" s="1">
        <v>48500</v>
      </c>
      <c r="E304" s="1">
        <v>0</v>
      </c>
      <c r="F304" s="1">
        <v>48500</v>
      </c>
      <c r="G304" s="1">
        <v>48500</v>
      </c>
      <c r="H304" s="1">
        <v>0</v>
      </c>
      <c r="I304" s="1">
        <v>1</v>
      </c>
      <c r="J304" s="1">
        <v>48500</v>
      </c>
      <c r="K304" s="1">
        <v>1</v>
      </c>
      <c r="L304" s="1">
        <v>0</v>
      </c>
      <c r="M304" s="1">
        <v>0</v>
      </c>
      <c r="N304" s="1">
        <v>0</v>
      </c>
      <c r="O304" s="1">
        <v>49000</v>
      </c>
      <c r="P304" s="1">
        <v>0</v>
      </c>
      <c r="Q304" s="1">
        <v>0</v>
      </c>
      <c r="R304" s="1">
        <v>0</v>
      </c>
      <c r="S304" s="1">
        <v>0</v>
      </c>
      <c r="T304" s="1">
        <v>49000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</row>
    <row r="305" spans="2:27" ht="60" customHeight="1" x14ac:dyDescent="0.25">
      <c r="B305" s="1" t="s">
        <v>75</v>
      </c>
      <c r="C305" s="1" t="str">
        <f>"09604012330190019244"</f>
        <v>09604012330190019244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0</v>
      </c>
      <c r="L305" s="1">
        <v>4727300</v>
      </c>
      <c r="M305" s="1">
        <v>4727300</v>
      </c>
      <c r="N305" s="1">
        <v>4727300</v>
      </c>
      <c r="O305" s="1">
        <v>4727300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</row>
    <row r="306" spans="2:27" ht="60" customHeight="1" x14ac:dyDescent="0.25">
      <c r="B306" s="1" t="s">
        <v>75</v>
      </c>
      <c r="C306" s="1" t="str">
        <f>"09604012330190019247"</f>
        <v>09604012330190019247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0</v>
      </c>
      <c r="L306" s="1">
        <v>223000</v>
      </c>
      <c r="M306" s="1">
        <v>223000</v>
      </c>
      <c r="N306" s="1">
        <v>223000</v>
      </c>
      <c r="O306" s="1">
        <v>223000</v>
      </c>
      <c r="P306" s="1">
        <v>0</v>
      </c>
      <c r="Q306" s="1">
        <v>0</v>
      </c>
      <c r="R306" s="1">
        <v>0</v>
      </c>
      <c r="S306" s="1">
        <v>0</v>
      </c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1">
        <v>0</v>
      </c>
    </row>
    <row r="307" spans="2:27" ht="60" customHeight="1" x14ac:dyDescent="0.25">
      <c r="B307" s="1" t="s">
        <v>75</v>
      </c>
      <c r="C307" s="1" t="str">
        <f>"09604012340390019244"</f>
        <v>09604012340390019244</v>
      </c>
      <c r="D307" s="1">
        <v>437000</v>
      </c>
      <c r="E307" s="1">
        <v>0</v>
      </c>
      <c r="F307" s="1">
        <v>436982</v>
      </c>
      <c r="G307" s="1">
        <v>436982</v>
      </c>
      <c r="H307" s="1">
        <v>0</v>
      </c>
      <c r="I307" s="1">
        <v>0.99995900000000004</v>
      </c>
      <c r="J307" s="1">
        <v>393982</v>
      </c>
      <c r="K307" s="1">
        <v>0.90156099999999995</v>
      </c>
      <c r="L307" s="1">
        <v>18</v>
      </c>
      <c r="M307" s="1">
        <v>18</v>
      </c>
      <c r="N307" s="1">
        <v>43018</v>
      </c>
      <c r="O307" s="1">
        <v>487000</v>
      </c>
      <c r="P307" s="1">
        <v>153000</v>
      </c>
      <c r="Q307" s="1">
        <v>153000</v>
      </c>
      <c r="R307" s="1">
        <v>0</v>
      </c>
      <c r="S307" s="1">
        <v>0.314168</v>
      </c>
      <c r="T307" s="1">
        <v>487000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</row>
    <row r="308" spans="2:27" ht="60" customHeight="1" x14ac:dyDescent="0.25">
      <c r="B308" s="1" t="s">
        <v>75</v>
      </c>
      <c r="C308" s="1" t="str">
        <f>"09604012340390020242"</f>
        <v>09604012340390020242</v>
      </c>
      <c r="D308" s="1">
        <v>494600</v>
      </c>
      <c r="E308" s="1">
        <v>0</v>
      </c>
      <c r="F308" s="1">
        <v>494393.07</v>
      </c>
      <c r="G308" s="1">
        <v>494393.07</v>
      </c>
      <c r="H308" s="1">
        <v>0</v>
      </c>
      <c r="I308" s="1">
        <v>0.99958199999999997</v>
      </c>
      <c r="J308" s="1">
        <v>494393.07</v>
      </c>
      <c r="K308" s="1">
        <v>0.99958199999999997</v>
      </c>
      <c r="L308" s="1">
        <v>206.93</v>
      </c>
      <c r="M308" s="1">
        <v>206.93</v>
      </c>
      <c r="N308" s="1">
        <v>206.93</v>
      </c>
      <c r="O308" s="1">
        <v>436700</v>
      </c>
      <c r="P308" s="1">
        <v>70703</v>
      </c>
      <c r="Q308" s="1">
        <v>70703</v>
      </c>
      <c r="R308" s="1">
        <v>0</v>
      </c>
      <c r="S308" s="1">
        <v>0.16190299999999999</v>
      </c>
      <c r="T308" s="1">
        <v>436700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</row>
    <row r="309" spans="2:27" ht="60" customHeight="1" x14ac:dyDescent="0.25">
      <c r="B309" s="1" t="s">
        <v>75</v>
      </c>
      <c r="C309" s="1" t="str">
        <f>"09604012340390020244"</f>
        <v>09604012340390020244</v>
      </c>
      <c r="D309" s="1">
        <v>3960785.76</v>
      </c>
      <c r="E309" s="1">
        <v>0</v>
      </c>
      <c r="F309" s="1">
        <v>3960771.52</v>
      </c>
      <c r="G309" s="1">
        <v>3960771.52</v>
      </c>
      <c r="H309" s="1">
        <v>0</v>
      </c>
      <c r="I309" s="1">
        <v>0.999996</v>
      </c>
      <c r="J309" s="1">
        <v>3960771.52</v>
      </c>
      <c r="K309" s="1">
        <v>0.999996</v>
      </c>
      <c r="L309" s="1">
        <v>14.24</v>
      </c>
      <c r="M309" s="1">
        <v>14.24</v>
      </c>
      <c r="N309" s="1">
        <v>14.24</v>
      </c>
      <c r="O309" s="1">
        <v>3790300</v>
      </c>
      <c r="P309" s="1">
        <v>543734.66</v>
      </c>
      <c r="Q309" s="1">
        <v>464654.66</v>
      </c>
      <c r="R309" s="1">
        <v>79080</v>
      </c>
      <c r="S309" s="1">
        <v>0.12259</v>
      </c>
      <c r="T309" s="1">
        <v>3790300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</row>
    <row r="310" spans="2:27" ht="60" customHeight="1" x14ac:dyDescent="0.25">
      <c r="B310" s="1" t="s">
        <v>75</v>
      </c>
      <c r="C310" s="1" t="str">
        <f>"09604012340390071244"</f>
        <v>09604012340390071244</v>
      </c>
      <c r="D310" s="1">
        <v>200000</v>
      </c>
      <c r="E310" s="1">
        <v>0</v>
      </c>
      <c r="F310" s="1">
        <v>200000</v>
      </c>
      <c r="G310" s="1">
        <v>200000</v>
      </c>
      <c r="H310" s="1">
        <v>0</v>
      </c>
      <c r="I310" s="1">
        <v>1</v>
      </c>
      <c r="J310" s="1">
        <v>191770.06</v>
      </c>
      <c r="K310" s="1">
        <v>0.95884999999999998</v>
      </c>
      <c r="L310" s="1">
        <v>0</v>
      </c>
      <c r="M310" s="1">
        <v>0</v>
      </c>
      <c r="N310" s="1">
        <v>8229.94</v>
      </c>
      <c r="O310" s="1">
        <v>450000</v>
      </c>
      <c r="P310" s="1">
        <v>0</v>
      </c>
      <c r="Q310" s="1">
        <v>0</v>
      </c>
      <c r="R310" s="1">
        <v>0</v>
      </c>
      <c r="S310" s="1">
        <v>0</v>
      </c>
      <c r="T310" s="1">
        <v>450000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1">
        <v>0</v>
      </c>
    </row>
    <row r="311" spans="2:27" ht="60" customHeight="1" x14ac:dyDescent="0.25">
      <c r="B311" s="1" t="s">
        <v>75</v>
      </c>
      <c r="C311" s="1" t="str">
        <f>"09604012340390071247"</f>
        <v>09604012340390071247</v>
      </c>
      <c r="D311" s="1">
        <v>216000</v>
      </c>
      <c r="E311" s="1">
        <v>0</v>
      </c>
      <c r="F311" s="1">
        <v>216000</v>
      </c>
      <c r="G311" s="1">
        <v>216000</v>
      </c>
      <c r="H311" s="1">
        <v>0</v>
      </c>
      <c r="I311" s="1">
        <v>1</v>
      </c>
      <c r="J311" s="1">
        <v>199930.46</v>
      </c>
      <c r="K311" s="1">
        <v>0.92560399999999998</v>
      </c>
      <c r="L311" s="1">
        <v>0</v>
      </c>
      <c r="M311" s="1">
        <v>0</v>
      </c>
      <c r="N311" s="1">
        <v>16069.54</v>
      </c>
      <c r="O311" s="1">
        <v>223000</v>
      </c>
      <c r="P311" s="1">
        <v>223000</v>
      </c>
      <c r="Q311" s="1">
        <v>223000</v>
      </c>
      <c r="R311" s="1">
        <v>0</v>
      </c>
      <c r="S311" s="1">
        <v>1</v>
      </c>
      <c r="T311" s="1">
        <v>223000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</row>
    <row r="312" spans="2:27" ht="60" customHeight="1" x14ac:dyDescent="0.25">
      <c r="B312" s="1" t="s">
        <v>75</v>
      </c>
      <c r="C312" s="1" t="str">
        <f>"09607052330190019244"</f>
        <v>09607052330190019244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42200</v>
      </c>
      <c r="M312" s="1">
        <v>42200</v>
      </c>
      <c r="N312" s="1">
        <v>42200</v>
      </c>
      <c r="O312" s="1">
        <v>42200</v>
      </c>
      <c r="P312" s="1">
        <v>0</v>
      </c>
      <c r="Q312" s="1">
        <v>0</v>
      </c>
      <c r="R312" s="1">
        <v>0</v>
      </c>
      <c r="S312" s="1">
        <v>0</v>
      </c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</row>
    <row r="313" spans="2:27" ht="60" customHeight="1" x14ac:dyDescent="0.25">
      <c r="B313" s="1" t="s">
        <v>75</v>
      </c>
      <c r="C313" s="1" t="str">
        <f>"09607052340390020244"</f>
        <v>09607052340390020244</v>
      </c>
      <c r="D313" s="1">
        <v>42200</v>
      </c>
      <c r="E313" s="1">
        <v>0</v>
      </c>
      <c r="F313" s="1">
        <v>42200</v>
      </c>
      <c r="G313" s="1">
        <v>42200</v>
      </c>
      <c r="H313" s="1">
        <v>0</v>
      </c>
      <c r="I313" s="1">
        <v>1</v>
      </c>
      <c r="J313" s="1">
        <v>42200</v>
      </c>
      <c r="K313" s="1">
        <v>1</v>
      </c>
      <c r="L313" s="1">
        <v>0</v>
      </c>
      <c r="M313" s="1">
        <v>0</v>
      </c>
      <c r="N313" s="1">
        <v>0</v>
      </c>
      <c r="O313" s="1">
        <v>42200</v>
      </c>
      <c r="P313" s="1">
        <v>0</v>
      </c>
      <c r="Q313" s="1">
        <v>0</v>
      </c>
      <c r="R313" s="1">
        <v>0</v>
      </c>
      <c r="S313" s="1">
        <v>0</v>
      </c>
      <c r="T313" s="1">
        <v>42200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</row>
    <row r="314" spans="2:27" ht="60" customHeight="1" x14ac:dyDescent="0.25">
      <c r="B314" s="1" t="s">
        <v>76</v>
      </c>
      <c r="C314" s="1" t="str">
        <f>"09604012340390019244"</f>
        <v>09604012340390019244</v>
      </c>
      <c r="D314" s="1">
        <v>300400</v>
      </c>
      <c r="E314" s="1">
        <v>0</v>
      </c>
      <c r="F314" s="1">
        <v>300398.82</v>
      </c>
      <c r="G314" s="1">
        <v>300398.82</v>
      </c>
      <c r="H314" s="1">
        <v>0</v>
      </c>
      <c r="I314" s="1">
        <v>0.999996</v>
      </c>
      <c r="J314" s="1">
        <v>300398.82</v>
      </c>
      <c r="K314" s="1">
        <v>0.999996</v>
      </c>
      <c r="L314" s="1">
        <v>1.18</v>
      </c>
      <c r="M314" s="1">
        <v>1.18</v>
      </c>
      <c r="N314" s="1">
        <v>1.18</v>
      </c>
      <c r="O314" s="1">
        <v>264100</v>
      </c>
      <c r="P314" s="1">
        <v>175000</v>
      </c>
      <c r="Q314" s="1">
        <v>175000</v>
      </c>
      <c r="R314" s="1">
        <v>0</v>
      </c>
      <c r="S314" s="1">
        <v>0.66262799999999999</v>
      </c>
      <c r="T314" s="1">
        <v>270000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</row>
    <row r="315" spans="2:27" ht="60" customHeight="1" x14ac:dyDescent="0.25">
      <c r="B315" s="1" t="s">
        <v>76</v>
      </c>
      <c r="C315" s="1" t="str">
        <f>"09604012340390020242"</f>
        <v>09604012340390020242</v>
      </c>
      <c r="D315" s="1">
        <v>461200</v>
      </c>
      <c r="E315" s="1">
        <v>0</v>
      </c>
      <c r="F315" s="1">
        <v>460988</v>
      </c>
      <c r="G315" s="1">
        <v>460988</v>
      </c>
      <c r="H315" s="1">
        <v>0</v>
      </c>
      <c r="I315" s="1">
        <v>0.99953999999999998</v>
      </c>
      <c r="J315" s="1">
        <v>460988</v>
      </c>
      <c r="K315" s="1">
        <v>0.99953999999999998</v>
      </c>
      <c r="L315" s="1">
        <v>212</v>
      </c>
      <c r="M315" s="1">
        <v>212</v>
      </c>
      <c r="N315" s="1">
        <v>212</v>
      </c>
      <c r="O315" s="1">
        <v>461000</v>
      </c>
      <c r="P315" s="1">
        <v>0</v>
      </c>
      <c r="Q315" s="1">
        <v>0</v>
      </c>
      <c r="R315" s="1">
        <v>0</v>
      </c>
      <c r="S315" s="1">
        <v>0</v>
      </c>
      <c r="T315" s="1">
        <v>461000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</row>
    <row r="316" spans="2:27" ht="60" customHeight="1" x14ac:dyDescent="0.25">
      <c r="B316" s="1" t="s">
        <v>76</v>
      </c>
      <c r="C316" s="1" t="str">
        <f>"09604012340390020244"</f>
        <v>09604012340390020244</v>
      </c>
      <c r="D316" s="1">
        <v>1124740</v>
      </c>
      <c r="E316" s="1">
        <v>0</v>
      </c>
      <c r="F316" s="1">
        <v>1124740</v>
      </c>
      <c r="G316" s="1">
        <v>1124740</v>
      </c>
      <c r="H316" s="1">
        <v>0</v>
      </c>
      <c r="I316" s="1">
        <v>1</v>
      </c>
      <c r="J316" s="1">
        <v>1124740</v>
      </c>
      <c r="K316" s="1">
        <v>1</v>
      </c>
      <c r="L316" s="1">
        <v>0</v>
      </c>
      <c r="M316" s="1">
        <v>0</v>
      </c>
      <c r="N316" s="1">
        <v>0</v>
      </c>
      <c r="O316" s="1">
        <v>1090000</v>
      </c>
      <c r="P316" s="1">
        <v>0</v>
      </c>
      <c r="Q316" s="1">
        <v>0</v>
      </c>
      <c r="R316" s="1">
        <v>0</v>
      </c>
      <c r="S316" s="1">
        <v>0</v>
      </c>
      <c r="T316" s="1">
        <v>1084200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</row>
    <row r="317" spans="2:27" ht="60" customHeight="1" x14ac:dyDescent="0.25">
      <c r="B317" s="1" t="s">
        <v>76</v>
      </c>
      <c r="C317" s="1" t="str">
        <f>"09604012340390071244"</f>
        <v>09604012340390071244</v>
      </c>
      <c r="D317" s="1">
        <v>20800</v>
      </c>
      <c r="E317" s="1">
        <v>0</v>
      </c>
      <c r="F317" s="1">
        <v>20763.060000000001</v>
      </c>
      <c r="G317" s="1">
        <v>20763.060000000001</v>
      </c>
      <c r="H317" s="1">
        <v>0</v>
      </c>
      <c r="I317" s="1">
        <v>0.998224</v>
      </c>
      <c r="J317" s="1">
        <v>20763.060000000001</v>
      </c>
      <c r="K317" s="1">
        <v>0.998224</v>
      </c>
      <c r="L317" s="1">
        <v>36.94</v>
      </c>
      <c r="M317" s="1">
        <v>36.94</v>
      </c>
      <c r="N317" s="1">
        <v>36.94</v>
      </c>
      <c r="O317" s="1">
        <v>22000</v>
      </c>
      <c r="P317" s="1">
        <v>0</v>
      </c>
      <c r="Q317" s="1">
        <v>0</v>
      </c>
      <c r="R317" s="1">
        <v>0</v>
      </c>
      <c r="S317" s="1">
        <v>0</v>
      </c>
      <c r="T317" s="1">
        <v>22000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</row>
    <row r="318" spans="2:27" ht="60" customHeight="1" x14ac:dyDescent="0.25">
      <c r="B318" s="1" t="s">
        <v>76</v>
      </c>
      <c r="C318" s="1" t="str">
        <f>"09604012340390071247"</f>
        <v>09604012340390071247</v>
      </c>
      <c r="D318" s="1">
        <v>424850</v>
      </c>
      <c r="E318" s="1">
        <v>0</v>
      </c>
      <c r="F318" s="1">
        <v>424818.81</v>
      </c>
      <c r="G318" s="1">
        <v>424818.81</v>
      </c>
      <c r="H318" s="1">
        <v>0</v>
      </c>
      <c r="I318" s="1">
        <v>0.99992700000000001</v>
      </c>
      <c r="J318" s="1">
        <v>424818.81</v>
      </c>
      <c r="K318" s="1">
        <v>0.99992700000000001</v>
      </c>
      <c r="L318" s="1">
        <v>31.19</v>
      </c>
      <c r="M318" s="1">
        <v>31.19</v>
      </c>
      <c r="N318" s="1">
        <v>31.19</v>
      </c>
      <c r="O318" s="1">
        <v>411300</v>
      </c>
      <c r="P318" s="1">
        <v>0</v>
      </c>
      <c r="Q318" s="1">
        <v>0</v>
      </c>
      <c r="R318" s="1">
        <v>0</v>
      </c>
      <c r="S318" s="1">
        <v>0</v>
      </c>
      <c r="T318" s="1">
        <v>411300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</row>
    <row r="319" spans="2:27" ht="60" customHeight="1" x14ac:dyDescent="0.25">
      <c r="B319" s="1" t="s">
        <v>76</v>
      </c>
      <c r="C319" s="1" t="str">
        <f>"09607052340390020244"</f>
        <v>09607052340390020244</v>
      </c>
      <c r="D319" s="1">
        <v>52000</v>
      </c>
      <c r="E319" s="1">
        <v>0</v>
      </c>
      <c r="F319" s="1">
        <v>52000</v>
      </c>
      <c r="G319" s="1">
        <v>52000</v>
      </c>
      <c r="H319" s="1">
        <v>0</v>
      </c>
      <c r="I319" s="1">
        <v>1</v>
      </c>
      <c r="J319" s="1">
        <v>52000</v>
      </c>
      <c r="K319" s="1">
        <v>1</v>
      </c>
      <c r="L319" s="1">
        <v>0</v>
      </c>
      <c r="M319" s="1">
        <v>0</v>
      </c>
      <c r="N319" s="1">
        <v>0</v>
      </c>
      <c r="O319" s="1">
        <v>52000</v>
      </c>
      <c r="P319" s="1">
        <v>0</v>
      </c>
      <c r="Q319" s="1">
        <v>0</v>
      </c>
      <c r="R319" s="1">
        <v>0</v>
      </c>
      <c r="S319" s="1">
        <v>0</v>
      </c>
      <c r="T319" s="1">
        <v>52000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1">
        <v>0</v>
      </c>
    </row>
    <row r="320" spans="2:27" ht="60" customHeight="1" x14ac:dyDescent="0.25">
      <c r="B320" s="1" t="s">
        <v>77</v>
      </c>
      <c r="C320" s="1" t="str">
        <f>"09604012340390019244"</f>
        <v>09604012340390019244</v>
      </c>
      <c r="D320" s="1">
        <v>584750</v>
      </c>
      <c r="E320" s="1">
        <v>0</v>
      </c>
      <c r="F320" s="1">
        <v>584733.07999999996</v>
      </c>
      <c r="G320" s="1">
        <v>584733.07999999996</v>
      </c>
      <c r="H320" s="1">
        <v>0</v>
      </c>
      <c r="I320" s="1">
        <v>0.99997100000000005</v>
      </c>
      <c r="J320" s="1">
        <v>584733.07999999996</v>
      </c>
      <c r="K320" s="1">
        <v>0.99997100000000005</v>
      </c>
      <c r="L320" s="1">
        <v>16.920000000000002</v>
      </c>
      <c r="M320" s="1">
        <v>16.920000000000002</v>
      </c>
      <c r="N320" s="1">
        <v>16.920000000000002</v>
      </c>
      <c r="O320" s="1">
        <v>606100</v>
      </c>
      <c r="P320" s="1">
        <v>504170</v>
      </c>
      <c r="Q320" s="1">
        <v>504170</v>
      </c>
      <c r="R320" s="1">
        <v>0</v>
      </c>
      <c r="S320" s="1">
        <v>0.83182599999999995</v>
      </c>
      <c r="T320" s="1">
        <v>606100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</row>
    <row r="321" spans="2:27" ht="60" customHeight="1" x14ac:dyDescent="0.25">
      <c r="B321" s="1" t="s">
        <v>77</v>
      </c>
      <c r="C321" s="1" t="str">
        <f>"09604012340390020242"</f>
        <v>09604012340390020242</v>
      </c>
      <c r="D321" s="1">
        <v>345900</v>
      </c>
      <c r="E321" s="1">
        <v>0</v>
      </c>
      <c r="F321" s="1">
        <v>345584.32</v>
      </c>
      <c r="G321" s="1">
        <v>345584.32</v>
      </c>
      <c r="H321" s="1">
        <v>0</v>
      </c>
      <c r="I321" s="1">
        <v>0.99908699999999995</v>
      </c>
      <c r="J321" s="1">
        <v>345584.32</v>
      </c>
      <c r="K321" s="1">
        <v>0.99908699999999995</v>
      </c>
      <c r="L321" s="1">
        <v>315.68</v>
      </c>
      <c r="M321" s="1">
        <v>315.68</v>
      </c>
      <c r="N321" s="1">
        <v>315.68</v>
      </c>
      <c r="O321" s="1">
        <v>461000</v>
      </c>
      <c r="P321" s="1">
        <v>116901.4</v>
      </c>
      <c r="Q321" s="1">
        <v>116901.4</v>
      </c>
      <c r="R321" s="1">
        <v>0</v>
      </c>
      <c r="S321" s="1">
        <v>0.25358199999999997</v>
      </c>
      <c r="T321" s="1">
        <v>461000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</row>
    <row r="322" spans="2:27" ht="60" customHeight="1" x14ac:dyDescent="0.25">
      <c r="B322" s="1" t="s">
        <v>77</v>
      </c>
      <c r="C322" s="1" t="str">
        <f>"09604012340390020244"</f>
        <v>09604012340390020244</v>
      </c>
      <c r="D322" s="1">
        <v>1135700</v>
      </c>
      <c r="E322" s="1">
        <v>0</v>
      </c>
      <c r="F322" s="1">
        <v>1135699.8700000001</v>
      </c>
      <c r="G322" s="1">
        <v>1135699.8700000001</v>
      </c>
      <c r="H322" s="1">
        <v>0</v>
      </c>
      <c r="I322" s="1">
        <v>1</v>
      </c>
      <c r="J322" s="1">
        <v>1135699.8700000001</v>
      </c>
      <c r="K322" s="1">
        <v>1</v>
      </c>
      <c r="L322" s="1">
        <v>0.13</v>
      </c>
      <c r="M322" s="1">
        <v>0.13</v>
      </c>
      <c r="N322" s="1">
        <v>0.13</v>
      </c>
      <c r="O322" s="1">
        <v>1123000</v>
      </c>
      <c r="P322" s="1">
        <v>208884</v>
      </c>
      <c r="Q322" s="1">
        <v>208884</v>
      </c>
      <c r="R322" s="1">
        <v>0</v>
      </c>
      <c r="S322" s="1">
        <v>0.186005</v>
      </c>
      <c r="T322" s="1">
        <v>1122900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1">
        <v>0</v>
      </c>
    </row>
    <row r="323" spans="2:27" ht="60" customHeight="1" x14ac:dyDescent="0.25">
      <c r="B323" s="1" t="s">
        <v>77</v>
      </c>
      <c r="C323" s="1" t="str">
        <f>"09604012340390071244"</f>
        <v>09604012340390071244</v>
      </c>
      <c r="D323" s="1">
        <v>44500</v>
      </c>
      <c r="E323" s="1">
        <v>0</v>
      </c>
      <c r="F323" s="1">
        <v>44500</v>
      </c>
      <c r="G323" s="1">
        <v>44500</v>
      </c>
      <c r="H323" s="1">
        <v>0</v>
      </c>
      <c r="I323" s="1">
        <v>1</v>
      </c>
      <c r="J323" s="1">
        <v>44405.52</v>
      </c>
      <c r="K323" s="1">
        <v>0.99787700000000001</v>
      </c>
      <c r="L323" s="1">
        <v>0</v>
      </c>
      <c r="M323" s="1">
        <v>0</v>
      </c>
      <c r="N323" s="1">
        <v>94.48</v>
      </c>
      <c r="O323" s="1">
        <v>43700</v>
      </c>
      <c r="P323" s="1">
        <v>43700</v>
      </c>
      <c r="Q323" s="1">
        <v>43700</v>
      </c>
      <c r="R323" s="1">
        <v>0</v>
      </c>
      <c r="S323" s="1">
        <v>1</v>
      </c>
      <c r="T323" s="1">
        <v>43700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</row>
    <row r="324" spans="2:27" ht="60" customHeight="1" x14ac:dyDescent="0.25">
      <c r="B324" s="1" t="s">
        <v>77</v>
      </c>
      <c r="C324" s="1" t="str">
        <f>"09604012340390071247"</f>
        <v>09604012340390071247</v>
      </c>
      <c r="D324" s="1">
        <v>527000</v>
      </c>
      <c r="E324" s="1">
        <v>0</v>
      </c>
      <c r="F324" s="1">
        <v>527000</v>
      </c>
      <c r="G324" s="1">
        <v>527000</v>
      </c>
      <c r="H324" s="1">
        <v>0</v>
      </c>
      <c r="I324" s="1">
        <v>1</v>
      </c>
      <c r="J324" s="1">
        <v>526999.98</v>
      </c>
      <c r="K324" s="1">
        <v>1</v>
      </c>
      <c r="L324" s="1">
        <v>0</v>
      </c>
      <c r="M324" s="1">
        <v>0</v>
      </c>
      <c r="N324" s="1">
        <v>0.02</v>
      </c>
      <c r="O324" s="1">
        <v>566000</v>
      </c>
      <c r="P324" s="1">
        <v>566000</v>
      </c>
      <c r="Q324" s="1">
        <v>566000</v>
      </c>
      <c r="R324" s="1">
        <v>0</v>
      </c>
      <c r="S324" s="1">
        <v>1</v>
      </c>
      <c r="T324" s="1">
        <v>566000</v>
      </c>
      <c r="U324" s="1">
        <v>330000</v>
      </c>
      <c r="V324" s="1">
        <v>330000</v>
      </c>
      <c r="W324" s="1">
        <v>0</v>
      </c>
      <c r="X324" s="1">
        <v>0.58303899999999997</v>
      </c>
      <c r="Y324" s="1">
        <v>0</v>
      </c>
      <c r="Z324" s="1">
        <v>0</v>
      </c>
      <c r="AA324" s="1">
        <v>0</v>
      </c>
    </row>
    <row r="325" spans="2:27" ht="60" customHeight="1" x14ac:dyDescent="0.25">
      <c r="B325" s="1" t="s">
        <v>77</v>
      </c>
      <c r="C325" s="1" t="str">
        <f>"09607052340390020244"</f>
        <v>09607052340390020244</v>
      </c>
      <c r="D325" s="1">
        <v>42200</v>
      </c>
      <c r="E325" s="1">
        <v>0</v>
      </c>
      <c r="F325" s="1">
        <v>42090</v>
      </c>
      <c r="G325" s="1">
        <v>42090</v>
      </c>
      <c r="H325" s="1">
        <v>0</v>
      </c>
      <c r="I325" s="1">
        <v>0.99739299999999997</v>
      </c>
      <c r="J325" s="1">
        <v>42090</v>
      </c>
      <c r="K325" s="1">
        <v>0.99739299999999997</v>
      </c>
      <c r="L325" s="1">
        <v>110</v>
      </c>
      <c r="M325" s="1">
        <v>110</v>
      </c>
      <c r="N325" s="1">
        <v>110</v>
      </c>
      <c r="O325" s="1">
        <v>42200</v>
      </c>
      <c r="P325" s="1">
        <v>0</v>
      </c>
      <c r="Q325" s="1">
        <v>0</v>
      </c>
      <c r="R325" s="1">
        <v>0</v>
      </c>
      <c r="S325" s="1">
        <v>0</v>
      </c>
      <c r="T325" s="1">
        <v>42200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</row>
    <row r="326" spans="2:27" ht="60" customHeight="1" x14ac:dyDescent="0.25">
      <c r="B326" s="1" t="s">
        <v>77</v>
      </c>
      <c r="C326" s="1" t="str">
        <f>"09607052340392040244"</f>
        <v>09607052340392040244</v>
      </c>
      <c r="D326" s="1">
        <v>4680.3599999999997</v>
      </c>
      <c r="E326" s="1">
        <v>0</v>
      </c>
      <c r="F326" s="1">
        <v>4680.3599999999997</v>
      </c>
      <c r="G326" s="1">
        <v>4680.3599999999997</v>
      </c>
      <c r="H326" s="1">
        <v>0</v>
      </c>
      <c r="I326" s="1">
        <v>1</v>
      </c>
      <c r="J326" s="1">
        <v>4680.3599999999997</v>
      </c>
      <c r="K326" s="1">
        <v>1</v>
      </c>
      <c r="L326" s="1">
        <v>0</v>
      </c>
      <c r="M326" s="1">
        <v>0</v>
      </c>
      <c r="N326" s="1">
        <v>0</v>
      </c>
      <c r="O326" s="1">
        <v>0</v>
      </c>
      <c r="P326" s="1">
        <v>0</v>
      </c>
      <c r="Q326" s="1">
        <v>0</v>
      </c>
      <c r="R326" s="1">
        <v>0</v>
      </c>
      <c r="S326" s="1">
        <v>0</v>
      </c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</row>
    <row r="327" spans="2:27" ht="60" customHeight="1" x14ac:dyDescent="0.25">
      <c r="B327" s="1" t="s">
        <v>78</v>
      </c>
      <c r="C327" s="1" t="str">
        <f>"09604012340390019244"</f>
        <v>09604012340390019244</v>
      </c>
      <c r="D327" s="1">
        <v>250200</v>
      </c>
      <c r="E327" s="1">
        <v>0</v>
      </c>
      <c r="F327" s="1">
        <v>250180</v>
      </c>
      <c r="G327" s="1">
        <v>250180</v>
      </c>
      <c r="H327" s="1">
        <v>0</v>
      </c>
      <c r="I327" s="1">
        <v>0.99992000000000003</v>
      </c>
      <c r="J327" s="1">
        <v>250180</v>
      </c>
      <c r="K327" s="1">
        <v>0.99992000000000003</v>
      </c>
      <c r="L327" s="1">
        <v>20</v>
      </c>
      <c r="M327" s="1">
        <v>20</v>
      </c>
      <c r="N327" s="1">
        <v>20</v>
      </c>
      <c r="O327" s="1">
        <v>436400</v>
      </c>
      <c r="P327" s="1">
        <v>0</v>
      </c>
      <c r="Q327" s="1">
        <v>0</v>
      </c>
      <c r="R327" s="1">
        <v>0</v>
      </c>
      <c r="S327" s="1">
        <v>0</v>
      </c>
      <c r="T327" s="1">
        <v>431400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</row>
    <row r="328" spans="2:27" ht="60" customHeight="1" x14ac:dyDescent="0.25">
      <c r="B328" s="1" t="s">
        <v>78</v>
      </c>
      <c r="C328" s="1" t="str">
        <f>"09604012340390020242"</f>
        <v>09604012340390020242</v>
      </c>
      <c r="D328" s="1">
        <v>461100</v>
      </c>
      <c r="E328" s="1">
        <v>0</v>
      </c>
      <c r="F328" s="1">
        <v>459736</v>
      </c>
      <c r="G328" s="1">
        <v>459736</v>
      </c>
      <c r="H328" s="1">
        <v>0</v>
      </c>
      <c r="I328" s="1">
        <v>0.99704199999999998</v>
      </c>
      <c r="J328" s="1">
        <v>459736</v>
      </c>
      <c r="K328" s="1">
        <v>0.99704199999999998</v>
      </c>
      <c r="L328" s="1">
        <v>1364</v>
      </c>
      <c r="M328" s="1">
        <v>1364</v>
      </c>
      <c r="N328" s="1">
        <v>1364</v>
      </c>
      <c r="O328" s="1">
        <v>461000</v>
      </c>
      <c r="P328" s="1">
        <v>0</v>
      </c>
      <c r="Q328" s="1">
        <v>0</v>
      </c>
      <c r="R328" s="1">
        <v>0</v>
      </c>
      <c r="S328" s="1">
        <v>0</v>
      </c>
      <c r="T328" s="1">
        <v>461000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</row>
    <row r="329" spans="2:27" ht="60" customHeight="1" x14ac:dyDescent="0.25">
      <c r="B329" s="1" t="s">
        <v>78</v>
      </c>
      <c r="C329" s="1" t="str">
        <f>"09604012340390020244"</f>
        <v>09604012340390020244</v>
      </c>
      <c r="D329" s="1">
        <v>1265650.04</v>
      </c>
      <c r="E329" s="1">
        <v>0</v>
      </c>
      <c r="F329" s="1">
        <v>1261511.8899999999</v>
      </c>
      <c r="G329" s="1">
        <v>1261511.8899999999</v>
      </c>
      <c r="H329" s="1">
        <v>0</v>
      </c>
      <c r="I329" s="1">
        <v>0.99673</v>
      </c>
      <c r="J329" s="1">
        <v>1261511.8899999999</v>
      </c>
      <c r="K329" s="1">
        <v>0.99673</v>
      </c>
      <c r="L329" s="1">
        <v>4138.1499999999996</v>
      </c>
      <c r="M329" s="1">
        <v>4138.1499999999996</v>
      </c>
      <c r="N329" s="1">
        <v>4138.1499999999996</v>
      </c>
      <c r="O329" s="1">
        <v>1188800</v>
      </c>
      <c r="P329" s="1">
        <v>0</v>
      </c>
      <c r="Q329" s="1">
        <v>0</v>
      </c>
      <c r="R329" s="1">
        <v>0</v>
      </c>
      <c r="S329" s="1">
        <v>0</v>
      </c>
      <c r="T329" s="1">
        <v>1193800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</row>
    <row r="330" spans="2:27" ht="60" customHeight="1" x14ac:dyDescent="0.25">
      <c r="B330" s="1" t="s">
        <v>78</v>
      </c>
      <c r="C330" s="1" t="str">
        <f>"09604012340390071244"</f>
        <v>09604012340390071244</v>
      </c>
      <c r="D330" s="1">
        <v>60272.160000000003</v>
      </c>
      <c r="E330" s="1">
        <v>0</v>
      </c>
      <c r="F330" s="1">
        <v>60272.160000000003</v>
      </c>
      <c r="G330" s="1">
        <v>60272.160000000003</v>
      </c>
      <c r="H330" s="1">
        <v>0</v>
      </c>
      <c r="I330" s="1">
        <v>1</v>
      </c>
      <c r="J330" s="1">
        <v>60272.160000000003</v>
      </c>
      <c r="K330" s="1">
        <v>1</v>
      </c>
      <c r="L330" s="1">
        <v>0</v>
      </c>
      <c r="M330" s="1">
        <v>0</v>
      </c>
      <c r="N330" s="1">
        <v>0</v>
      </c>
      <c r="O330" s="1">
        <v>35400</v>
      </c>
      <c r="P330" s="1">
        <v>0</v>
      </c>
      <c r="Q330" s="1">
        <v>0</v>
      </c>
      <c r="R330" s="1">
        <v>0</v>
      </c>
      <c r="S330" s="1">
        <v>0</v>
      </c>
      <c r="T330" s="1">
        <v>35400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</row>
    <row r="331" spans="2:27" ht="60" customHeight="1" x14ac:dyDescent="0.25">
      <c r="B331" s="1" t="s">
        <v>78</v>
      </c>
      <c r="C331" s="1" t="str">
        <f>"09604012340390071247"</f>
        <v>09604012340390071247</v>
      </c>
      <c r="D331" s="1">
        <v>260700</v>
      </c>
      <c r="E331" s="1">
        <v>0</v>
      </c>
      <c r="F331" s="1">
        <v>260694.64</v>
      </c>
      <c r="G331" s="1">
        <v>260694.64</v>
      </c>
      <c r="H331" s="1">
        <v>0</v>
      </c>
      <c r="I331" s="1">
        <v>0.99997899999999995</v>
      </c>
      <c r="J331" s="1">
        <v>260694.64</v>
      </c>
      <c r="K331" s="1">
        <v>0.99997899999999995</v>
      </c>
      <c r="L331" s="1">
        <v>5.36</v>
      </c>
      <c r="M331" s="1">
        <v>5.36</v>
      </c>
      <c r="N331" s="1">
        <v>5.36</v>
      </c>
      <c r="O331" s="1">
        <v>260600</v>
      </c>
      <c r="P331" s="1">
        <v>0</v>
      </c>
      <c r="Q331" s="1">
        <v>0</v>
      </c>
      <c r="R331" s="1">
        <v>0</v>
      </c>
      <c r="S331" s="1">
        <v>0</v>
      </c>
      <c r="T331" s="1">
        <v>260600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</row>
    <row r="332" spans="2:27" ht="60" customHeight="1" x14ac:dyDescent="0.25">
      <c r="B332" s="1" t="s">
        <v>78</v>
      </c>
      <c r="C332" s="1" t="str">
        <f>"09607052340390020244"</f>
        <v>09607052340390020244</v>
      </c>
      <c r="D332" s="1">
        <v>44912</v>
      </c>
      <c r="E332" s="1">
        <v>0</v>
      </c>
      <c r="F332" s="1">
        <v>44912</v>
      </c>
      <c r="G332" s="1">
        <v>44912</v>
      </c>
      <c r="H332" s="1">
        <v>0</v>
      </c>
      <c r="I332" s="1">
        <v>1</v>
      </c>
      <c r="J332" s="1">
        <v>44912</v>
      </c>
      <c r="K332" s="1">
        <v>1</v>
      </c>
      <c r="L332" s="1">
        <v>0</v>
      </c>
      <c r="M332" s="1">
        <v>0</v>
      </c>
      <c r="N332" s="1">
        <v>0</v>
      </c>
      <c r="O332" s="1">
        <v>40600</v>
      </c>
      <c r="P332" s="1">
        <v>0</v>
      </c>
      <c r="Q332" s="1">
        <v>0</v>
      </c>
      <c r="R332" s="1">
        <v>0</v>
      </c>
      <c r="S332" s="1">
        <v>0</v>
      </c>
      <c r="T332" s="1">
        <v>40600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1">
        <v>0</v>
      </c>
    </row>
    <row r="333" spans="2:27" ht="60" customHeight="1" x14ac:dyDescent="0.25">
      <c r="B333" s="1" t="s">
        <v>79</v>
      </c>
      <c r="C333" s="1" t="str">
        <f>"09604012340390019244"</f>
        <v>09604012340390019244</v>
      </c>
      <c r="D333" s="1">
        <v>680600</v>
      </c>
      <c r="E333" s="1">
        <v>0</v>
      </c>
      <c r="F333" s="1">
        <v>678620.24</v>
      </c>
      <c r="G333" s="1">
        <v>678620.24</v>
      </c>
      <c r="H333" s="1">
        <v>0</v>
      </c>
      <c r="I333" s="1">
        <v>0.99709099999999995</v>
      </c>
      <c r="J333" s="1">
        <v>678620.24</v>
      </c>
      <c r="K333" s="1">
        <v>0.99709099999999995</v>
      </c>
      <c r="L333" s="1">
        <v>1979.76</v>
      </c>
      <c r="M333" s="1">
        <v>1979.76</v>
      </c>
      <c r="N333" s="1">
        <v>1979.76</v>
      </c>
      <c r="O333" s="1">
        <v>680600</v>
      </c>
      <c r="P333" s="1">
        <v>0</v>
      </c>
      <c r="Q333" s="1">
        <v>0</v>
      </c>
      <c r="R333" s="1">
        <v>0</v>
      </c>
      <c r="S333" s="1">
        <v>0</v>
      </c>
      <c r="T333" s="1">
        <v>680600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</row>
    <row r="334" spans="2:27" ht="60" customHeight="1" x14ac:dyDescent="0.25">
      <c r="B334" s="1" t="s">
        <v>79</v>
      </c>
      <c r="C334" s="1" t="str">
        <f>"09604012340390020242"</f>
        <v>09604012340390020242</v>
      </c>
      <c r="D334" s="1">
        <v>970700</v>
      </c>
      <c r="E334" s="1">
        <v>0</v>
      </c>
      <c r="F334" s="1">
        <v>968498.15</v>
      </c>
      <c r="G334" s="1">
        <v>968498.15</v>
      </c>
      <c r="H334" s="1">
        <v>0</v>
      </c>
      <c r="I334" s="1">
        <v>0.99773199999999995</v>
      </c>
      <c r="J334" s="1">
        <v>968498.15</v>
      </c>
      <c r="K334" s="1">
        <v>0.99773199999999995</v>
      </c>
      <c r="L334" s="1">
        <v>2201.85</v>
      </c>
      <c r="M334" s="1">
        <v>2201.85</v>
      </c>
      <c r="N334" s="1">
        <v>2201.85</v>
      </c>
      <c r="O334" s="1">
        <v>970500</v>
      </c>
      <c r="P334" s="1">
        <v>0</v>
      </c>
      <c r="Q334" s="1">
        <v>0</v>
      </c>
      <c r="R334" s="1">
        <v>0</v>
      </c>
      <c r="S334" s="1">
        <v>0</v>
      </c>
      <c r="T334" s="1">
        <v>970500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</row>
    <row r="335" spans="2:27" ht="60" customHeight="1" x14ac:dyDescent="0.25">
      <c r="B335" s="1" t="s">
        <v>79</v>
      </c>
      <c r="C335" s="1" t="str">
        <f>"09604012340390020244"</f>
        <v>09604012340390020244</v>
      </c>
      <c r="D335" s="1">
        <v>12968600</v>
      </c>
      <c r="E335" s="1">
        <v>0</v>
      </c>
      <c r="F335" s="1">
        <v>12959263.439999999</v>
      </c>
      <c r="G335" s="1">
        <v>12959263.439999999</v>
      </c>
      <c r="H335" s="1">
        <v>0</v>
      </c>
      <c r="I335" s="1">
        <v>0.99927999999999995</v>
      </c>
      <c r="J335" s="1">
        <v>12959263.439999999</v>
      </c>
      <c r="K335" s="1">
        <v>0.99927999999999995</v>
      </c>
      <c r="L335" s="1">
        <v>9336.56</v>
      </c>
      <c r="M335" s="1">
        <v>9336.56</v>
      </c>
      <c r="N335" s="1">
        <v>9336.56</v>
      </c>
      <c r="O335" s="1">
        <v>12968600</v>
      </c>
      <c r="P335" s="1">
        <v>12348000</v>
      </c>
      <c r="Q335" s="1">
        <v>12348000</v>
      </c>
      <c r="R335" s="1">
        <v>0</v>
      </c>
      <c r="S335" s="1">
        <v>0.95214600000000005</v>
      </c>
      <c r="T335" s="1">
        <v>12968500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1">
        <v>0</v>
      </c>
      <c r="AA335" s="1">
        <v>0</v>
      </c>
    </row>
    <row r="336" spans="2:27" ht="60" customHeight="1" x14ac:dyDescent="0.25">
      <c r="B336" s="1" t="s">
        <v>79</v>
      </c>
      <c r="C336" s="1" t="str">
        <f>"09604012340390071244"</f>
        <v>09604012340390071244</v>
      </c>
      <c r="D336" s="1">
        <v>29400</v>
      </c>
      <c r="E336" s="1">
        <v>0</v>
      </c>
      <c r="F336" s="1">
        <v>28984.85</v>
      </c>
      <c r="G336" s="1">
        <v>28984.85</v>
      </c>
      <c r="H336" s="1">
        <v>0</v>
      </c>
      <c r="I336" s="1">
        <v>0.98587899999999995</v>
      </c>
      <c r="J336" s="1">
        <v>28984.85</v>
      </c>
      <c r="K336" s="1">
        <v>0.98587899999999995</v>
      </c>
      <c r="L336" s="1">
        <v>415.15</v>
      </c>
      <c r="M336" s="1">
        <v>415.15</v>
      </c>
      <c r="N336" s="1">
        <v>415.15</v>
      </c>
      <c r="O336" s="1">
        <v>27100</v>
      </c>
      <c r="P336" s="1">
        <v>0</v>
      </c>
      <c r="Q336" s="1">
        <v>0</v>
      </c>
      <c r="R336" s="1">
        <v>0</v>
      </c>
      <c r="S336" s="1">
        <v>0</v>
      </c>
      <c r="T336" s="1">
        <v>27200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</row>
    <row r="337" spans="2:27" ht="60" customHeight="1" x14ac:dyDescent="0.25">
      <c r="B337" s="1" t="s">
        <v>79</v>
      </c>
      <c r="C337" s="1" t="str">
        <f>"09604012340390071247"</f>
        <v>09604012340390071247</v>
      </c>
      <c r="D337" s="1">
        <v>330000</v>
      </c>
      <c r="E337" s="1">
        <v>0</v>
      </c>
      <c r="F337" s="1">
        <v>330000</v>
      </c>
      <c r="G337" s="1">
        <v>330000</v>
      </c>
      <c r="H337" s="1">
        <v>0</v>
      </c>
      <c r="I337" s="1">
        <v>1</v>
      </c>
      <c r="J337" s="1">
        <v>330000</v>
      </c>
      <c r="K337" s="1">
        <v>1</v>
      </c>
      <c r="L337" s="1">
        <v>0</v>
      </c>
      <c r="M337" s="1">
        <v>0</v>
      </c>
      <c r="N337" s="1">
        <v>0</v>
      </c>
      <c r="O337" s="1">
        <v>354000</v>
      </c>
      <c r="P337" s="1">
        <v>339000</v>
      </c>
      <c r="Q337" s="1">
        <v>339000</v>
      </c>
      <c r="R337" s="1">
        <v>0</v>
      </c>
      <c r="S337" s="1">
        <v>0.95762700000000001</v>
      </c>
      <c r="T337" s="1">
        <v>354000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</row>
    <row r="338" spans="2:27" ht="60" customHeight="1" x14ac:dyDescent="0.25">
      <c r="B338" s="1" t="s">
        <v>79</v>
      </c>
      <c r="C338" s="1" t="str">
        <f>"09607052340390020244"</f>
        <v>09607052340390020244</v>
      </c>
      <c r="D338" s="1">
        <v>92700</v>
      </c>
      <c r="E338" s="1">
        <v>0</v>
      </c>
      <c r="F338" s="1">
        <v>92700</v>
      </c>
      <c r="G338" s="1">
        <v>92700</v>
      </c>
      <c r="H338" s="1">
        <v>0</v>
      </c>
      <c r="I338" s="1">
        <v>1</v>
      </c>
      <c r="J338" s="1">
        <v>92700</v>
      </c>
      <c r="K338" s="1">
        <v>1</v>
      </c>
      <c r="L338" s="1">
        <v>0</v>
      </c>
      <c r="M338" s="1">
        <v>0</v>
      </c>
      <c r="N338" s="1">
        <v>0</v>
      </c>
      <c r="O338" s="1">
        <v>92700</v>
      </c>
      <c r="P338" s="1">
        <v>0</v>
      </c>
      <c r="Q338" s="1">
        <v>0</v>
      </c>
      <c r="R338" s="1">
        <v>0</v>
      </c>
      <c r="S338" s="1">
        <v>0</v>
      </c>
      <c r="T338" s="1">
        <v>92700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</row>
    <row r="339" spans="2:27" ht="60" customHeight="1" x14ac:dyDescent="0.25">
      <c r="B339" s="1" t="s">
        <v>80</v>
      </c>
      <c r="C339" s="1" t="str">
        <f>"09604012340390019244"</f>
        <v>09604012340390019244</v>
      </c>
      <c r="D339" s="1">
        <v>164200</v>
      </c>
      <c r="E339" s="1">
        <v>0</v>
      </c>
      <c r="F339" s="1">
        <v>164200</v>
      </c>
      <c r="G339" s="1">
        <v>164200</v>
      </c>
      <c r="H339" s="1">
        <v>0</v>
      </c>
      <c r="I339" s="1">
        <v>1</v>
      </c>
      <c r="J339" s="1">
        <v>164200</v>
      </c>
      <c r="K339" s="1">
        <v>1</v>
      </c>
      <c r="L339" s="1">
        <v>0</v>
      </c>
      <c r="M339" s="1">
        <v>0</v>
      </c>
      <c r="N339" s="1">
        <v>0</v>
      </c>
      <c r="O339" s="1">
        <v>164200</v>
      </c>
      <c r="P339" s="1">
        <v>0</v>
      </c>
      <c r="Q339" s="1">
        <v>0</v>
      </c>
      <c r="R339" s="1">
        <v>0</v>
      </c>
      <c r="S339" s="1">
        <v>0</v>
      </c>
      <c r="T339" s="1">
        <v>164200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</row>
    <row r="340" spans="2:27" ht="60" customHeight="1" x14ac:dyDescent="0.25">
      <c r="B340" s="1" t="s">
        <v>80</v>
      </c>
      <c r="C340" s="1" t="str">
        <f>"09604012340390020242"</f>
        <v>09604012340390020242</v>
      </c>
      <c r="D340" s="1">
        <v>412700</v>
      </c>
      <c r="E340" s="1">
        <v>0</v>
      </c>
      <c r="F340" s="1">
        <v>412485.6</v>
      </c>
      <c r="G340" s="1">
        <v>412485.6</v>
      </c>
      <c r="H340" s="1">
        <v>0</v>
      </c>
      <c r="I340" s="1">
        <v>0.99948000000000004</v>
      </c>
      <c r="J340" s="1">
        <v>412485.6</v>
      </c>
      <c r="K340" s="1">
        <v>0.99948000000000004</v>
      </c>
      <c r="L340" s="1">
        <v>214.4</v>
      </c>
      <c r="M340" s="1">
        <v>214.4</v>
      </c>
      <c r="N340" s="1">
        <v>214.4</v>
      </c>
      <c r="O340" s="1">
        <v>412500</v>
      </c>
      <c r="P340" s="1">
        <v>0</v>
      </c>
      <c r="Q340" s="1">
        <v>0</v>
      </c>
      <c r="R340" s="1">
        <v>0</v>
      </c>
      <c r="S340" s="1">
        <v>0</v>
      </c>
      <c r="T340" s="1">
        <v>412500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</row>
    <row r="341" spans="2:27" ht="60" customHeight="1" x14ac:dyDescent="0.25">
      <c r="B341" s="1" t="s">
        <v>80</v>
      </c>
      <c r="C341" s="1" t="str">
        <f>"09604012340390020244"</f>
        <v>09604012340390020244</v>
      </c>
      <c r="D341" s="1">
        <v>1268100</v>
      </c>
      <c r="E341" s="1">
        <v>0</v>
      </c>
      <c r="F341" s="1">
        <v>1268100</v>
      </c>
      <c r="G341" s="1">
        <v>1268100</v>
      </c>
      <c r="H341" s="1">
        <v>0</v>
      </c>
      <c r="I341" s="1">
        <v>1</v>
      </c>
      <c r="J341" s="1">
        <v>1268100</v>
      </c>
      <c r="K341" s="1">
        <v>1</v>
      </c>
      <c r="L341" s="1">
        <v>0</v>
      </c>
      <c r="M341" s="1">
        <v>0</v>
      </c>
      <c r="N341" s="1">
        <v>0</v>
      </c>
      <c r="O341" s="1">
        <v>1268100</v>
      </c>
      <c r="P341" s="1">
        <v>0</v>
      </c>
      <c r="Q341" s="1">
        <v>0</v>
      </c>
      <c r="R341" s="1">
        <v>0</v>
      </c>
      <c r="S341" s="1">
        <v>0</v>
      </c>
      <c r="T341" s="1">
        <v>1268100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</row>
    <row r="342" spans="2:27" ht="60" customHeight="1" x14ac:dyDescent="0.25">
      <c r="B342" s="1" t="s">
        <v>80</v>
      </c>
      <c r="C342" s="1" t="str">
        <f>"09604012340390071244"</f>
        <v>09604012340390071244</v>
      </c>
      <c r="D342" s="1">
        <v>72300</v>
      </c>
      <c r="E342" s="1">
        <v>0</v>
      </c>
      <c r="F342" s="1">
        <v>72046.039999999994</v>
      </c>
      <c r="G342" s="1">
        <v>72046.039999999994</v>
      </c>
      <c r="H342" s="1">
        <v>0</v>
      </c>
      <c r="I342" s="1">
        <v>0.99648700000000001</v>
      </c>
      <c r="J342" s="1">
        <v>72046.039999999994</v>
      </c>
      <c r="K342" s="1">
        <v>0.99648700000000001</v>
      </c>
      <c r="L342" s="1">
        <v>253.96</v>
      </c>
      <c r="M342" s="1">
        <v>253.96</v>
      </c>
      <c r="N342" s="1">
        <v>253.96</v>
      </c>
      <c r="O342" s="1">
        <v>72300</v>
      </c>
      <c r="P342" s="1">
        <v>0</v>
      </c>
      <c r="Q342" s="1">
        <v>0</v>
      </c>
      <c r="R342" s="1">
        <v>0</v>
      </c>
      <c r="S342" s="1">
        <v>0</v>
      </c>
      <c r="T342" s="1">
        <v>72300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1">
        <v>0</v>
      </c>
    </row>
    <row r="343" spans="2:27" ht="60" customHeight="1" x14ac:dyDescent="0.25">
      <c r="B343" s="1" t="s">
        <v>80</v>
      </c>
      <c r="C343" s="1" t="str">
        <f>"09604012340390071247"</f>
        <v>09604012340390071247</v>
      </c>
      <c r="D343" s="1">
        <v>335000</v>
      </c>
      <c r="E343" s="1">
        <v>0</v>
      </c>
      <c r="F343" s="1">
        <v>333986.36</v>
      </c>
      <c r="G343" s="1">
        <v>333986.36</v>
      </c>
      <c r="H343" s="1">
        <v>0</v>
      </c>
      <c r="I343" s="1">
        <v>0.99697400000000003</v>
      </c>
      <c r="J343" s="1">
        <v>333986.36</v>
      </c>
      <c r="K343" s="1">
        <v>0.99697400000000003</v>
      </c>
      <c r="L343" s="1">
        <v>1013.64</v>
      </c>
      <c r="M343" s="1">
        <v>1013.64</v>
      </c>
      <c r="N343" s="1">
        <v>1013.64</v>
      </c>
      <c r="O343" s="1">
        <v>338000</v>
      </c>
      <c r="P343" s="1">
        <v>0</v>
      </c>
      <c r="Q343" s="1">
        <v>0</v>
      </c>
      <c r="R343" s="1">
        <v>0</v>
      </c>
      <c r="S343" s="1">
        <v>0</v>
      </c>
      <c r="T343" s="1">
        <v>338000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</row>
    <row r="344" spans="2:27" ht="60" customHeight="1" x14ac:dyDescent="0.25">
      <c r="B344" s="1" t="s">
        <v>80</v>
      </c>
      <c r="C344" s="1" t="str">
        <f>"09607052340390020244"</f>
        <v>09607052340390020244</v>
      </c>
      <c r="D344" s="1">
        <v>40000</v>
      </c>
      <c r="E344" s="1">
        <v>0</v>
      </c>
      <c r="F344" s="1">
        <v>40000</v>
      </c>
      <c r="G344" s="1">
        <v>40000</v>
      </c>
      <c r="H344" s="1">
        <v>0</v>
      </c>
      <c r="I344" s="1">
        <v>1</v>
      </c>
      <c r="J344" s="1">
        <v>40000</v>
      </c>
      <c r="K344" s="1">
        <v>1</v>
      </c>
      <c r="L344" s="1">
        <v>0</v>
      </c>
      <c r="M344" s="1">
        <v>0</v>
      </c>
      <c r="N344" s="1">
        <v>0</v>
      </c>
      <c r="O344" s="1">
        <v>36000</v>
      </c>
      <c r="P344" s="1">
        <v>0</v>
      </c>
      <c r="Q344" s="1">
        <v>0</v>
      </c>
      <c r="R344" s="1">
        <v>0</v>
      </c>
      <c r="S344" s="1">
        <v>0</v>
      </c>
      <c r="T344" s="1">
        <v>36000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1">
        <v>0</v>
      </c>
    </row>
    <row r="345" spans="2:27" ht="60" customHeight="1" x14ac:dyDescent="0.25">
      <c r="B345" s="1" t="s">
        <v>81</v>
      </c>
      <c r="C345" s="1" t="str">
        <f>"09604012340390019244"</f>
        <v>09604012340390019244</v>
      </c>
      <c r="D345" s="1">
        <v>270800</v>
      </c>
      <c r="E345" s="1">
        <v>0</v>
      </c>
      <c r="F345" s="1">
        <v>270800</v>
      </c>
      <c r="G345" s="1">
        <v>270800</v>
      </c>
      <c r="H345" s="1">
        <v>0</v>
      </c>
      <c r="I345" s="1">
        <v>1</v>
      </c>
      <c r="J345" s="1">
        <v>270800</v>
      </c>
      <c r="K345" s="1">
        <v>1</v>
      </c>
      <c r="L345" s="1">
        <v>0</v>
      </c>
      <c r="M345" s="1">
        <v>0</v>
      </c>
      <c r="N345" s="1">
        <v>0</v>
      </c>
      <c r="O345" s="1">
        <v>288200</v>
      </c>
      <c r="P345" s="1">
        <v>0</v>
      </c>
      <c r="Q345" s="1">
        <v>0</v>
      </c>
      <c r="R345" s="1">
        <v>0</v>
      </c>
      <c r="S345" s="1">
        <v>0</v>
      </c>
      <c r="T345" s="1">
        <v>306700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</row>
    <row r="346" spans="2:27" ht="60" customHeight="1" x14ac:dyDescent="0.25">
      <c r="B346" s="1" t="s">
        <v>81</v>
      </c>
      <c r="C346" s="1" t="str">
        <f>"09604012340390020242"</f>
        <v>09604012340390020242</v>
      </c>
      <c r="D346" s="1">
        <v>1128600</v>
      </c>
      <c r="E346" s="1">
        <v>0</v>
      </c>
      <c r="F346" s="1">
        <v>1127534.4099999999</v>
      </c>
      <c r="G346" s="1">
        <v>1127534.4099999999</v>
      </c>
      <c r="H346" s="1">
        <v>0</v>
      </c>
      <c r="I346" s="1">
        <v>0.99905600000000006</v>
      </c>
      <c r="J346" s="1">
        <v>1122742.29</v>
      </c>
      <c r="K346" s="1">
        <v>0.99480999999999997</v>
      </c>
      <c r="L346" s="1">
        <v>1065.5899999999999</v>
      </c>
      <c r="M346" s="1">
        <v>1065.5899999999999</v>
      </c>
      <c r="N346" s="1">
        <v>5857.71</v>
      </c>
      <c r="O346" s="1">
        <v>582300</v>
      </c>
      <c r="P346" s="1">
        <v>150</v>
      </c>
      <c r="Q346" s="1">
        <v>150</v>
      </c>
      <c r="R346" s="1">
        <v>0</v>
      </c>
      <c r="S346" s="1">
        <v>2.5799999999999998E-4</v>
      </c>
      <c r="T346" s="1">
        <v>582300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1">
        <v>0</v>
      </c>
    </row>
    <row r="347" spans="2:27" ht="60" customHeight="1" x14ac:dyDescent="0.25">
      <c r="B347" s="1" t="s">
        <v>81</v>
      </c>
      <c r="C347" s="1" t="str">
        <f>"09604012340390020244"</f>
        <v>09604012340390020244</v>
      </c>
      <c r="D347" s="1">
        <v>1453500</v>
      </c>
      <c r="E347" s="1">
        <v>0</v>
      </c>
      <c r="F347" s="1">
        <v>1453500</v>
      </c>
      <c r="G347" s="1">
        <v>1453500</v>
      </c>
      <c r="H347" s="1">
        <v>0</v>
      </c>
      <c r="I347" s="1">
        <v>1</v>
      </c>
      <c r="J347" s="1">
        <v>1453500</v>
      </c>
      <c r="K347" s="1">
        <v>1</v>
      </c>
      <c r="L347" s="1">
        <v>0</v>
      </c>
      <c r="M347" s="1">
        <v>0</v>
      </c>
      <c r="N347" s="1">
        <v>0</v>
      </c>
      <c r="O347" s="1">
        <v>1287200</v>
      </c>
      <c r="P347" s="1">
        <v>26688.21</v>
      </c>
      <c r="Q347" s="1">
        <v>26688.21</v>
      </c>
      <c r="R347" s="1">
        <v>0</v>
      </c>
      <c r="S347" s="1">
        <v>2.0733999999999999E-2</v>
      </c>
      <c r="T347" s="1">
        <v>1267900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</row>
    <row r="348" spans="2:27" ht="60" customHeight="1" x14ac:dyDescent="0.25">
      <c r="B348" s="1" t="s">
        <v>81</v>
      </c>
      <c r="C348" s="1" t="str">
        <f>"09604012340390071244"</f>
        <v>09604012340390071244</v>
      </c>
      <c r="D348" s="1">
        <v>26090.87</v>
      </c>
      <c r="E348" s="1">
        <v>0</v>
      </c>
      <c r="F348" s="1">
        <v>26090.87</v>
      </c>
      <c r="G348" s="1">
        <v>26090.87</v>
      </c>
      <c r="H348" s="1">
        <v>0</v>
      </c>
      <c r="I348" s="1">
        <v>1</v>
      </c>
      <c r="J348" s="1">
        <v>23875.47</v>
      </c>
      <c r="K348" s="1">
        <v>0.91508900000000004</v>
      </c>
      <c r="L348" s="1">
        <v>0</v>
      </c>
      <c r="M348" s="1">
        <v>0</v>
      </c>
      <c r="N348" s="1">
        <v>2215.4</v>
      </c>
      <c r="O348" s="1">
        <v>32100</v>
      </c>
      <c r="P348" s="1">
        <v>2525.1</v>
      </c>
      <c r="Q348" s="1">
        <v>2525.1</v>
      </c>
      <c r="R348" s="1">
        <v>0</v>
      </c>
      <c r="S348" s="1">
        <v>7.8663999999999998E-2</v>
      </c>
      <c r="T348" s="1">
        <v>32800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</row>
    <row r="349" spans="2:27" ht="60" customHeight="1" x14ac:dyDescent="0.25">
      <c r="B349" s="1" t="s">
        <v>81</v>
      </c>
      <c r="C349" s="1" t="str">
        <f>"09604012340390071247"</f>
        <v>09604012340390071247</v>
      </c>
      <c r="D349" s="1">
        <v>539650</v>
      </c>
      <c r="E349" s="1">
        <v>0</v>
      </c>
      <c r="F349" s="1">
        <v>539600.1</v>
      </c>
      <c r="G349" s="1">
        <v>539600.1</v>
      </c>
      <c r="H349" s="1">
        <v>0</v>
      </c>
      <c r="I349" s="1">
        <v>0.99990800000000002</v>
      </c>
      <c r="J349" s="1">
        <v>539600.1</v>
      </c>
      <c r="K349" s="1">
        <v>0.99990800000000002</v>
      </c>
      <c r="L349" s="1">
        <v>49.9</v>
      </c>
      <c r="M349" s="1">
        <v>49.9</v>
      </c>
      <c r="N349" s="1">
        <v>49.9</v>
      </c>
      <c r="O349" s="1">
        <v>619400</v>
      </c>
      <c r="P349" s="1">
        <v>35000</v>
      </c>
      <c r="Q349" s="1">
        <v>35000</v>
      </c>
      <c r="R349" s="1">
        <v>0</v>
      </c>
      <c r="S349" s="1">
        <v>5.6506000000000001E-2</v>
      </c>
      <c r="T349" s="1">
        <v>619400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1">
        <v>0</v>
      </c>
    </row>
    <row r="350" spans="2:27" ht="60" customHeight="1" x14ac:dyDescent="0.25">
      <c r="B350" s="1" t="s">
        <v>81</v>
      </c>
      <c r="C350" s="1" t="str">
        <f>"09607052340390020244"</f>
        <v>09607052340390020244</v>
      </c>
      <c r="D350" s="1">
        <v>24500</v>
      </c>
      <c r="E350" s="1">
        <v>0</v>
      </c>
      <c r="F350" s="1">
        <v>24000</v>
      </c>
      <c r="G350" s="1">
        <v>24000</v>
      </c>
      <c r="H350" s="1">
        <v>0</v>
      </c>
      <c r="I350" s="1">
        <v>0.97959200000000002</v>
      </c>
      <c r="J350" s="1">
        <v>24000</v>
      </c>
      <c r="K350" s="1">
        <v>0.97959200000000002</v>
      </c>
      <c r="L350" s="1">
        <v>500</v>
      </c>
      <c r="M350" s="1">
        <v>500</v>
      </c>
      <c r="N350" s="1">
        <v>500</v>
      </c>
      <c r="O350" s="1">
        <v>24500</v>
      </c>
      <c r="P350" s="1">
        <v>0</v>
      </c>
      <c r="Q350" s="1">
        <v>0</v>
      </c>
      <c r="R350" s="1">
        <v>0</v>
      </c>
      <c r="S350" s="1">
        <v>0</v>
      </c>
      <c r="T350" s="1">
        <v>24500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1">
        <v>0</v>
      </c>
    </row>
    <row r="351" spans="2:27" ht="60" customHeight="1" x14ac:dyDescent="0.25">
      <c r="B351" s="1" t="s">
        <v>82</v>
      </c>
      <c r="C351" s="1" t="str">
        <f>"09604012340390019244"</f>
        <v>09604012340390019244</v>
      </c>
      <c r="D351" s="1">
        <v>95500</v>
      </c>
      <c r="E351" s="1">
        <v>0</v>
      </c>
      <c r="F351" s="1">
        <v>95500</v>
      </c>
      <c r="G351" s="1">
        <v>95500</v>
      </c>
      <c r="H351" s="1">
        <v>0</v>
      </c>
      <c r="I351" s="1">
        <v>1</v>
      </c>
      <c r="J351" s="1">
        <v>95500</v>
      </c>
      <c r="K351" s="1">
        <v>1</v>
      </c>
      <c r="L351" s="1">
        <v>0</v>
      </c>
      <c r="M351" s="1">
        <v>0</v>
      </c>
      <c r="N351" s="1">
        <v>0</v>
      </c>
      <c r="O351" s="1">
        <v>205500</v>
      </c>
      <c r="P351" s="1">
        <v>0</v>
      </c>
      <c r="Q351" s="1">
        <v>0</v>
      </c>
      <c r="R351" s="1">
        <v>0</v>
      </c>
      <c r="S351" s="1">
        <v>0</v>
      </c>
      <c r="T351" s="1">
        <v>205500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1">
        <v>0</v>
      </c>
    </row>
    <row r="352" spans="2:27" ht="60" customHeight="1" x14ac:dyDescent="0.25">
      <c r="B352" s="1" t="s">
        <v>82</v>
      </c>
      <c r="C352" s="1" t="str">
        <f>"09604012340390020242"</f>
        <v>09604012340390020242</v>
      </c>
      <c r="D352" s="1">
        <v>339800</v>
      </c>
      <c r="E352" s="1">
        <v>0</v>
      </c>
      <c r="F352" s="1">
        <v>339700</v>
      </c>
      <c r="G352" s="1">
        <v>339700</v>
      </c>
      <c r="H352" s="1">
        <v>0</v>
      </c>
      <c r="I352" s="1">
        <v>0.99970599999999998</v>
      </c>
      <c r="J352" s="1">
        <v>339700</v>
      </c>
      <c r="K352" s="1">
        <v>0.99970599999999998</v>
      </c>
      <c r="L352" s="1">
        <v>100</v>
      </c>
      <c r="M352" s="1">
        <v>100</v>
      </c>
      <c r="N352" s="1">
        <v>100</v>
      </c>
      <c r="O352" s="1">
        <v>339700</v>
      </c>
      <c r="P352" s="1">
        <v>0</v>
      </c>
      <c r="Q352" s="1">
        <v>0</v>
      </c>
      <c r="R352" s="1">
        <v>0</v>
      </c>
      <c r="S352" s="1">
        <v>0</v>
      </c>
      <c r="T352" s="1">
        <v>339700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1">
        <v>0</v>
      </c>
    </row>
    <row r="353" spans="2:27" ht="60" customHeight="1" x14ac:dyDescent="0.25">
      <c r="B353" s="1" t="s">
        <v>82</v>
      </c>
      <c r="C353" s="1" t="str">
        <f>"09604012340390020244"</f>
        <v>09604012340390020244</v>
      </c>
      <c r="D353" s="1">
        <v>1029200</v>
      </c>
      <c r="E353" s="1">
        <v>0</v>
      </c>
      <c r="F353" s="1">
        <v>1022733.44</v>
      </c>
      <c r="G353" s="1">
        <v>1022733.44</v>
      </c>
      <c r="H353" s="1">
        <v>0</v>
      </c>
      <c r="I353" s="1">
        <v>0.99371699999999996</v>
      </c>
      <c r="J353" s="1">
        <v>1022733.44</v>
      </c>
      <c r="K353" s="1">
        <v>0.99371699999999996</v>
      </c>
      <c r="L353" s="1">
        <v>6466.56</v>
      </c>
      <c r="M353" s="1">
        <v>6466.56</v>
      </c>
      <c r="N353" s="1">
        <v>6466.56</v>
      </c>
      <c r="O353" s="1">
        <v>751000</v>
      </c>
      <c r="P353" s="1">
        <v>0</v>
      </c>
      <c r="Q353" s="1">
        <v>0</v>
      </c>
      <c r="R353" s="1">
        <v>0</v>
      </c>
      <c r="S353" s="1">
        <v>0</v>
      </c>
      <c r="T353" s="1">
        <v>751000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</row>
    <row r="354" spans="2:27" ht="60" customHeight="1" x14ac:dyDescent="0.25">
      <c r="B354" s="1" t="s">
        <v>82</v>
      </c>
      <c r="C354" s="1" t="str">
        <f>"09604012340390071244"</f>
        <v>09604012340390071244</v>
      </c>
      <c r="D354" s="1">
        <v>20785</v>
      </c>
      <c r="E354" s="1">
        <v>0</v>
      </c>
      <c r="F354" s="1">
        <v>20785</v>
      </c>
      <c r="G354" s="1">
        <v>20785</v>
      </c>
      <c r="H354" s="1">
        <v>0</v>
      </c>
      <c r="I354" s="1">
        <v>1</v>
      </c>
      <c r="J354" s="1">
        <v>20785</v>
      </c>
      <c r="K354" s="1">
        <v>1</v>
      </c>
      <c r="L354" s="1">
        <v>0</v>
      </c>
      <c r="M354" s="1">
        <v>0</v>
      </c>
      <c r="N354" s="1">
        <v>0</v>
      </c>
      <c r="O354" s="1">
        <v>19000</v>
      </c>
      <c r="P354" s="1">
        <v>0</v>
      </c>
      <c r="Q354" s="1">
        <v>0</v>
      </c>
      <c r="R354" s="1">
        <v>0</v>
      </c>
      <c r="S354" s="1">
        <v>0</v>
      </c>
      <c r="T354" s="1">
        <v>19000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</row>
    <row r="355" spans="2:27" ht="60" customHeight="1" x14ac:dyDescent="0.25">
      <c r="B355" s="1" t="s">
        <v>82</v>
      </c>
      <c r="C355" s="1" t="str">
        <f>"09604012340390071247"</f>
        <v>09604012340390071247</v>
      </c>
      <c r="D355" s="1">
        <v>227000</v>
      </c>
      <c r="E355" s="1">
        <v>0</v>
      </c>
      <c r="F355" s="1">
        <v>227000</v>
      </c>
      <c r="G355" s="1">
        <v>227000</v>
      </c>
      <c r="H355" s="1">
        <v>0</v>
      </c>
      <c r="I355" s="1">
        <v>1</v>
      </c>
      <c r="J355" s="1">
        <v>227000</v>
      </c>
      <c r="K355" s="1">
        <v>1</v>
      </c>
      <c r="L355" s="1">
        <v>0</v>
      </c>
      <c r="M355" s="1">
        <v>0</v>
      </c>
      <c r="N355" s="1">
        <v>0</v>
      </c>
      <c r="O355" s="1">
        <v>187000</v>
      </c>
      <c r="P355" s="1">
        <v>0</v>
      </c>
      <c r="Q355" s="1">
        <v>0</v>
      </c>
      <c r="R355" s="1">
        <v>0</v>
      </c>
      <c r="S355" s="1">
        <v>0</v>
      </c>
      <c r="T355" s="1">
        <v>187000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1">
        <v>0</v>
      </c>
    </row>
    <row r="356" spans="2:27" ht="60" customHeight="1" x14ac:dyDescent="0.25">
      <c r="B356" s="1" t="s">
        <v>82</v>
      </c>
      <c r="C356" s="1" t="str">
        <f>"09607052340390020244"</f>
        <v>09607052340390020244</v>
      </c>
      <c r="D356" s="1">
        <v>24500</v>
      </c>
      <c r="E356" s="1">
        <v>0</v>
      </c>
      <c r="F356" s="1">
        <v>24000</v>
      </c>
      <c r="G356" s="1">
        <v>24000</v>
      </c>
      <c r="H356" s="1">
        <v>0</v>
      </c>
      <c r="I356" s="1">
        <v>0.97959200000000002</v>
      </c>
      <c r="J356" s="1">
        <v>24000</v>
      </c>
      <c r="K356" s="1">
        <v>0.97959200000000002</v>
      </c>
      <c r="L356" s="1">
        <v>500</v>
      </c>
      <c r="M356" s="1">
        <v>500</v>
      </c>
      <c r="N356" s="1">
        <v>500</v>
      </c>
      <c r="O356" s="1">
        <v>24500</v>
      </c>
      <c r="P356" s="1">
        <v>0</v>
      </c>
      <c r="Q356" s="1">
        <v>0</v>
      </c>
      <c r="R356" s="1">
        <v>0</v>
      </c>
      <c r="S356" s="1">
        <v>0</v>
      </c>
      <c r="T356" s="1">
        <v>24500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1">
        <v>0</v>
      </c>
    </row>
    <row r="357" spans="2:27" ht="60" customHeight="1" x14ac:dyDescent="0.25">
      <c r="B357" s="1" t="s">
        <v>83</v>
      </c>
      <c r="C357" s="1" t="str">
        <f>"09604012340390019244"</f>
        <v>09604012340390019244</v>
      </c>
      <c r="D357" s="1">
        <v>451200</v>
      </c>
      <c r="E357" s="1">
        <v>0</v>
      </c>
      <c r="F357" s="1">
        <v>451200</v>
      </c>
      <c r="G357" s="1">
        <v>451200</v>
      </c>
      <c r="H357" s="1">
        <v>0</v>
      </c>
      <c r="I357" s="1">
        <v>1</v>
      </c>
      <c r="J357" s="1">
        <v>451200</v>
      </c>
      <c r="K357" s="1">
        <v>1</v>
      </c>
      <c r="L357" s="1">
        <v>0</v>
      </c>
      <c r="M357" s="1">
        <v>0</v>
      </c>
      <c r="N357" s="1">
        <v>0</v>
      </c>
      <c r="O357" s="1">
        <v>541200</v>
      </c>
      <c r="P357" s="1">
        <v>0</v>
      </c>
      <c r="Q357" s="1">
        <v>0</v>
      </c>
      <c r="R357" s="1">
        <v>0</v>
      </c>
      <c r="S357" s="1">
        <v>0</v>
      </c>
      <c r="T357" s="1">
        <v>541200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1">
        <v>0</v>
      </c>
    </row>
    <row r="358" spans="2:27" ht="60" customHeight="1" x14ac:dyDescent="0.25">
      <c r="B358" s="1" t="s">
        <v>83</v>
      </c>
      <c r="C358" s="1" t="str">
        <f>"09604012340390020242"</f>
        <v>09604012340390020242</v>
      </c>
      <c r="D358" s="1">
        <v>689700</v>
      </c>
      <c r="E358" s="1">
        <v>0</v>
      </c>
      <c r="F358" s="1">
        <v>689698</v>
      </c>
      <c r="G358" s="1">
        <v>689698</v>
      </c>
      <c r="H358" s="1">
        <v>0</v>
      </c>
      <c r="I358" s="1">
        <v>0.99999700000000002</v>
      </c>
      <c r="J358" s="1">
        <v>689698</v>
      </c>
      <c r="K358" s="1">
        <v>0.99999700000000002</v>
      </c>
      <c r="L358" s="1">
        <v>2</v>
      </c>
      <c r="M358" s="1">
        <v>2</v>
      </c>
      <c r="N358" s="1">
        <v>2</v>
      </c>
      <c r="O358" s="1">
        <v>533800</v>
      </c>
      <c r="P358" s="1">
        <v>0</v>
      </c>
      <c r="Q358" s="1">
        <v>0</v>
      </c>
      <c r="R358" s="1">
        <v>0</v>
      </c>
      <c r="S358" s="1">
        <v>0</v>
      </c>
      <c r="T358" s="1">
        <v>533800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</row>
    <row r="359" spans="2:27" ht="60" customHeight="1" x14ac:dyDescent="0.25">
      <c r="B359" s="1" t="s">
        <v>83</v>
      </c>
      <c r="C359" s="1" t="str">
        <f>"09604012340390020244"</f>
        <v>09604012340390020244</v>
      </c>
      <c r="D359" s="1">
        <v>3609800</v>
      </c>
      <c r="E359" s="1">
        <v>0</v>
      </c>
      <c r="F359" s="1">
        <v>3609800</v>
      </c>
      <c r="G359" s="1">
        <v>3609800</v>
      </c>
      <c r="H359" s="1">
        <v>0</v>
      </c>
      <c r="I359" s="1">
        <v>1</v>
      </c>
      <c r="J359" s="1">
        <v>3609800</v>
      </c>
      <c r="K359" s="1">
        <v>1</v>
      </c>
      <c r="L359" s="1">
        <v>0</v>
      </c>
      <c r="M359" s="1">
        <v>0</v>
      </c>
      <c r="N359" s="1">
        <v>0</v>
      </c>
      <c r="O359" s="1">
        <v>3449800</v>
      </c>
      <c r="P359" s="1">
        <v>0</v>
      </c>
      <c r="Q359" s="1">
        <v>0</v>
      </c>
      <c r="R359" s="1">
        <v>0</v>
      </c>
      <c r="S359" s="1">
        <v>0</v>
      </c>
      <c r="T359" s="1">
        <v>3449800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</row>
    <row r="360" spans="2:27" ht="60" customHeight="1" x14ac:dyDescent="0.25">
      <c r="B360" s="1" t="s">
        <v>83</v>
      </c>
      <c r="C360" s="1" t="str">
        <f>"09604012340390071244"</f>
        <v>09604012340390071244</v>
      </c>
      <c r="D360" s="1">
        <v>13250</v>
      </c>
      <c r="E360" s="1">
        <v>0</v>
      </c>
      <c r="F360" s="1">
        <v>13250</v>
      </c>
      <c r="G360" s="1">
        <v>13250</v>
      </c>
      <c r="H360" s="1">
        <v>0</v>
      </c>
      <c r="I360" s="1">
        <v>1</v>
      </c>
      <c r="J360" s="1">
        <v>13250</v>
      </c>
      <c r="K360" s="1">
        <v>1</v>
      </c>
      <c r="L360" s="1">
        <v>0</v>
      </c>
      <c r="M360" s="1">
        <v>0</v>
      </c>
      <c r="N360" s="1">
        <v>0</v>
      </c>
      <c r="O360" s="1">
        <v>18300</v>
      </c>
      <c r="P360" s="1">
        <v>0</v>
      </c>
      <c r="Q360" s="1">
        <v>0</v>
      </c>
      <c r="R360" s="1">
        <v>0</v>
      </c>
      <c r="S360" s="1">
        <v>0</v>
      </c>
      <c r="T360" s="1">
        <v>18300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</row>
    <row r="361" spans="2:27" ht="60" customHeight="1" x14ac:dyDescent="0.25">
      <c r="B361" s="1" t="s">
        <v>83</v>
      </c>
      <c r="C361" s="1" t="str">
        <f>"09604012340390071247"</f>
        <v>09604012340390071247</v>
      </c>
      <c r="D361" s="1">
        <v>112500</v>
      </c>
      <c r="E361" s="1">
        <v>0</v>
      </c>
      <c r="F361" s="1">
        <v>112500</v>
      </c>
      <c r="G361" s="1">
        <v>112500</v>
      </c>
      <c r="H361" s="1">
        <v>0</v>
      </c>
      <c r="I361" s="1">
        <v>1</v>
      </c>
      <c r="J361" s="1">
        <v>112500</v>
      </c>
      <c r="K361" s="1">
        <v>1</v>
      </c>
      <c r="L361" s="1">
        <v>0</v>
      </c>
      <c r="M361" s="1">
        <v>0</v>
      </c>
      <c r="N361" s="1">
        <v>0</v>
      </c>
      <c r="O361" s="1">
        <v>314500</v>
      </c>
      <c r="P361" s="1">
        <v>0</v>
      </c>
      <c r="Q361" s="1">
        <v>0</v>
      </c>
      <c r="R361" s="1">
        <v>0</v>
      </c>
      <c r="S361" s="1">
        <v>0</v>
      </c>
      <c r="T361" s="1">
        <v>314500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</row>
    <row r="362" spans="2:27" ht="60" customHeight="1" x14ac:dyDescent="0.25">
      <c r="B362" s="1" t="s">
        <v>83</v>
      </c>
      <c r="C362" s="1" t="str">
        <f>"09607052340390020244"</f>
        <v>09607052340390020244</v>
      </c>
      <c r="D362" s="1">
        <v>60400</v>
      </c>
      <c r="E362" s="1">
        <v>0</v>
      </c>
      <c r="F362" s="1">
        <v>60400</v>
      </c>
      <c r="G362" s="1">
        <v>60400</v>
      </c>
      <c r="H362" s="1">
        <v>0</v>
      </c>
      <c r="I362" s="1">
        <v>1</v>
      </c>
      <c r="J362" s="1">
        <v>60400</v>
      </c>
      <c r="K362" s="1">
        <v>1</v>
      </c>
      <c r="L362" s="1">
        <v>0</v>
      </c>
      <c r="M362" s="1">
        <v>0</v>
      </c>
      <c r="N362" s="1">
        <v>0</v>
      </c>
      <c r="O362" s="1">
        <v>42200</v>
      </c>
      <c r="P362" s="1">
        <v>0</v>
      </c>
      <c r="Q362" s="1">
        <v>0</v>
      </c>
      <c r="R362" s="1">
        <v>0</v>
      </c>
      <c r="S362" s="1">
        <v>0</v>
      </c>
      <c r="T362" s="1">
        <v>42200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1">
        <v>0</v>
      </c>
    </row>
    <row r="363" spans="2:27" ht="60" customHeight="1" x14ac:dyDescent="0.25">
      <c r="B363" s="1" t="s">
        <v>84</v>
      </c>
      <c r="C363" s="1" t="str">
        <f>"09604012340390019244"</f>
        <v>09604012340390019244</v>
      </c>
      <c r="D363" s="1">
        <v>232300</v>
      </c>
      <c r="E363" s="1">
        <v>0</v>
      </c>
      <c r="F363" s="1">
        <v>231939.88</v>
      </c>
      <c r="G363" s="1">
        <v>231939.88</v>
      </c>
      <c r="H363" s="1">
        <v>0</v>
      </c>
      <c r="I363" s="1">
        <v>0.99844999999999995</v>
      </c>
      <c r="J363" s="1">
        <v>231333.88</v>
      </c>
      <c r="K363" s="1">
        <v>0.99584099999999998</v>
      </c>
      <c r="L363" s="1">
        <v>360.12</v>
      </c>
      <c r="M363" s="1">
        <v>360.12</v>
      </c>
      <c r="N363" s="1">
        <v>966.12</v>
      </c>
      <c r="O363" s="1">
        <v>272300</v>
      </c>
      <c r="P363" s="1">
        <v>0</v>
      </c>
      <c r="Q363" s="1">
        <v>0</v>
      </c>
      <c r="R363" s="1">
        <v>0</v>
      </c>
      <c r="S363" s="1">
        <v>0</v>
      </c>
      <c r="T363" s="1">
        <v>272300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0</v>
      </c>
    </row>
    <row r="364" spans="2:27" ht="60" customHeight="1" x14ac:dyDescent="0.25">
      <c r="B364" s="1" t="s">
        <v>84</v>
      </c>
      <c r="C364" s="1" t="str">
        <f>"09604012340390020242"</f>
        <v>09604012340390020242</v>
      </c>
      <c r="D364" s="1">
        <v>1430100</v>
      </c>
      <c r="E364" s="1">
        <v>0</v>
      </c>
      <c r="F364" s="1">
        <v>1427509.39</v>
      </c>
      <c r="G364" s="1">
        <v>1427509.39</v>
      </c>
      <c r="H364" s="1">
        <v>0</v>
      </c>
      <c r="I364" s="1">
        <v>0.99818899999999999</v>
      </c>
      <c r="J364" s="1">
        <v>1427509.39</v>
      </c>
      <c r="K364" s="1">
        <v>0.99818899999999999</v>
      </c>
      <c r="L364" s="1">
        <v>2590.61</v>
      </c>
      <c r="M364" s="1">
        <v>2590.61</v>
      </c>
      <c r="N364" s="1">
        <v>2590.61</v>
      </c>
      <c r="O364" s="1">
        <v>436700</v>
      </c>
      <c r="P364" s="1">
        <v>0</v>
      </c>
      <c r="Q364" s="1">
        <v>0</v>
      </c>
      <c r="R364" s="1">
        <v>0</v>
      </c>
      <c r="S364" s="1">
        <v>0</v>
      </c>
      <c r="T364" s="1">
        <v>436700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</row>
    <row r="365" spans="2:27" ht="60" customHeight="1" x14ac:dyDescent="0.25">
      <c r="B365" s="1" t="s">
        <v>84</v>
      </c>
      <c r="C365" s="1" t="str">
        <f>"09604012340390020244"</f>
        <v>09604012340390020244</v>
      </c>
      <c r="D365" s="1">
        <v>2139600</v>
      </c>
      <c r="E365" s="1">
        <v>0</v>
      </c>
      <c r="F365" s="1">
        <v>2139600</v>
      </c>
      <c r="G365" s="1">
        <v>2139600</v>
      </c>
      <c r="H365" s="1">
        <v>0</v>
      </c>
      <c r="I365" s="1">
        <v>1</v>
      </c>
      <c r="J365" s="1">
        <v>2065566.68</v>
      </c>
      <c r="K365" s="1">
        <v>0.96539900000000001</v>
      </c>
      <c r="L365" s="1">
        <v>0</v>
      </c>
      <c r="M365" s="1">
        <v>0</v>
      </c>
      <c r="N365" s="1">
        <v>74033.320000000007</v>
      </c>
      <c r="O365" s="1">
        <v>1599600</v>
      </c>
      <c r="P365" s="1">
        <v>0</v>
      </c>
      <c r="Q365" s="1">
        <v>0</v>
      </c>
      <c r="R365" s="1">
        <v>0</v>
      </c>
      <c r="S365" s="1">
        <v>0</v>
      </c>
      <c r="T365" s="1">
        <v>1599600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</row>
    <row r="366" spans="2:27" ht="60" customHeight="1" x14ac:dyDescent="0.25">
      <c r="B366" s="1" t="s">
        <v>84</v>
      </c>
      <c r="C366" s="1" t="str">
        <f>"09604012340390071244"</f>
        <v>09604012340390071244</v>
      </c>
      <c r="D366" s="1">
        <v>44000</v>
      </c>
      <c r="E366" s="1">
        <v>0</v>
      </c>
      <c r="F366" s="1">
        <v>43877.67</v>
      </c>
      <c r="G366" s="1">
        <v>43877.67</v>
      </c>
      <c r="H366" s="1">
        <v>0</v>
      </c>
      <c r="I366" s="1">
        <v>0.99722</v>
      </c>
      <c r="J366" s="1">
        <v>43877.67</v>
      </c>
      <c r="K366" s="1">
        <v>0.99722</v>
      </c>
      <c r="L366" s="1">
        <v>122.33</v>
      </c>
      <c r="M366" s="1">
        <v>122.33</v>
      </c>
      <c r="N366" s="1">
        <v>122.33</v>
      </c>
      <c r="O366" s="1">
        <v>39600</v>
      </c>
      <c r="P366" s="1">
        <v>0</v>
      </c>
      <c r="Q366" s="1">
        <v>0</v>
      </c>
      <c r="R366" s="1">
        <v>0</v>
      </c>
      <c r="S366" s="1">
        <v>0</v>
      </c>
      <c r="T366" s="1">
        <v>39600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</row>
    <row r="367" spans="2:27" ht="60" customHeight="1" x14ac:dyDescent="0.25">
      <c r="B367" s="1" t="s">
        <v>84</v>
      </c>
      <c r="C367" s="1" t="str">
        <f>"09604012340390071247"</f>
        <v>09604012340390071247</v>
      </c>
      <c r="D367" s="1">
        <v>1879900</v>
      </c>
      <c r="E367" s="1">
        <v>0</v>
      </c>
      <c r="F367" s="1">
        <v>1879900</v>
      </c>
      <c r="G367" s="1">
        <v>1879900</v>
      </c>
      <c r="H367" s="1">
        <v>0</v>
      </c>
      <c r="I367" s="1">
        <v>1</v>
      </c>
      <c r="J367" s="1">
        <v>1811086.37</v>
      </c>
      <c r="K367" s="1">
        <v>0.963395</v>
      </c>
      <c r="L367" s="1">
        <v>0</v>
      </c>
      <c r="M367" s="1">
        <v>0</v>
      </c>
      <c r="N367" s="1">
        <v>68813.63</v>
      </c>
      <c r="O367" s="1">
        <v>1576900</v>
      </c>
      <c r="P367" s="1">
        <v>0</v>
      </c>
      <c r="Q367" s="1">
        <v>0</v>
      </c>
      <c r="R367" s="1">
        <v>0</v>
      </c>
      <c r="S367" s="1">
        <v>0</v>
      </c>
      <c r="T367" s="1">
        <v>1576900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</row>
    <row r="368" spans="2:27" ht="60" customHeight="1" x14ac:dyDescent="0.25">
      <c r="B368" s="1" t="s">
        <v>84</v>
      </c>
      <c r="C368" s="1" t="str">
        <f>"09607052340390020244"</f>
        <v>09607052340390020244</v>
      </c>
      <c r="D368" s="1">
        <v>49000</v>
      </c>
      <c r="E368" s="1">
        <v>0</v>
      </c>
      <c r="F368" s="1">
        <v>48960</v>
      </c>
      <c r="G368" s="1">
        <v>48960</v>
      </c>
      <c r="H368" s="1">
        <v>0</v>
      </c>
      <c r="I368" s="1">
        <v>0.99918399999999996</v>
      </c>
      <c r="J368" s="1">
        <v>48960</v>
      </c>
      <c r="K368" s="1">
        <v>0.99918399999999996</v>
      </c>
      <c r="L368" s="1">
        <v>40</v>
      </c>
      <c r="M368" s="1">
        <v>40</v>
      </c>
      <c r="N368" s="1">
        <v>40</v>
      </c>
      <c r="O368" s="1">
        <v>71400</v>
      </c>
      <c r="P368" s="1">
        <v>0</v>
      </c>
      <c r="Q368" s="1">
        <v>0</v>
      </c>
      <c r="R368" s="1">
        <v>0</v>
      </c>
      <c r="S368" s="1">
        <v>0</v>
      </c>
      <c r="T368" s="1">
        <v>71400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1">
        <v>0</v>
      </c>
    </row>
    <row r="369" spans="2:27" ht="60" customHeight="1" x14ac:dyDescent="0.25">
      <c r="B369" s="1" t="s">
        <v>85</v>
      </c>
      <c r="C369" s="1" t="str">
        <f>"09604012340390019244"</f>
        <v>09604012340390019244</v>
      </c>
      <c r="D369" s="1">
        <v>1086700</v>
      </c>
      <c r="E369" s="1">
        <v>0</v>
      </c>
      <c r="F369" s="1">
        <v>1086700</v>
      </c>
      <c r="G369" s="1">
        <v>1086700</v>
      </c>
      <c r="H369" s="1">
        <v>0</v>
      </c>
      <c r="I369" s="1">
        <v>1</v>
      </c>
      <c r="J369" s="1">
        <v>1086700</v>
      </c>
      <c r="K369" s="1">
        <v>1</v>
      </c>
      <c r="L369" s="1">
        <v>0</v>
      </c>
      <c r="M369" s="1">
        <v>0</v>
      </c>
      <c r="N369" s="1">
        <v>0</v>
      </c>
      <c r="O369" s="1">
        <v>1086700</v>
      </c>
      <c r="P369" s="1">
        <v>950102.4</v>
      </c>
      <c r="Q369" s="1">
        <v>950102.4</v>
      </c>
      <c r="R369" s="1">
        <v>0</v>
      </c>
      <c r="S369" s="1">
        <v>0.87430099999999999</v>
      </c>
      <c r="T369" s="1">
        <v>1086700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</row>
    <row r="370" spans="2:27" ht="60" customHeight="1" x14ac:dyDescent="0.25">
      <c r="B370" s="1" t="s">
        <v>85</v>
      </c>
      <c r="C370" s="1" t="str">
        <f>"09604012340390020242"</f>
        <v>09604012340390020242</v>
      </c>
      <c r="D370" s="1">
        <v>3035900</v>
      </c>
      <c r="E370" s="1">
        <v>0</v>
      </c>
      <c r="F370" s="1">
        <v>3035338.39</v>
      </c>
      <c r="G370" s="1">
        <v>3035338.39</v>
      </c>
      <c r="H370" s="1">
        <v>0</v>
      </c>
      <c r="I370" s="1">
        <v>0.99981500000000001</v>
      </c>
      <c r="J370" s="1">
        <v>3035281.29</v>
      </c>
      <c r="K370" s="1">
        <v>0.99979600000000002</v>
      </c>
      <c r="L370" s="1">
        <v>561.61</v>
      </c>
      <c r="M370" s="1">
        <v>561.61</v>
      </c>
      <c r="N370" s="1">
        <v>618.71</v>
      </c>
      <c r="O370" s="1">
        <v>1844000</v>
      </c>
      <c r="P370" s="1">
        <v>0</v>
      </c>
      <c r="Q370" s="1">
        <v>0</v>
      </c>
      <c r="R370" s="1">
        <v>0</v>
      </c>
      <c r="S370" s="1">
        <v>0</v>
      </c>
      <c r="T370" s="1">
        <v>1844000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</row>
    <row r="371" spans="2:27" ht="60" customHeight="1" x14ac:dyDescent="0.25">
      <c r="B371" s="1" t="s">
        <v>85</v>
      </c>
      <c r="C371" s="1" t="str">
        <f>"09604012340390020244"</f>
        <v>09604012340390020244</v>
      </c>
      <c r="D371" s="1">
        <v>19039900</v>
      </c>
      <c r="E371" s="1">
        <v>0</v>
      </c>
      <c r="F371" s="1">
        <v>19039900</v>
      </c>
      <c r="G371" s="1">
        <v>19039900</v>
      </c>
      <c r="H371" s="1">
        <v>0</v>
      </c>
      <c r="I371" s="1">
        <v>1</v>
      </c>
      <c r="J371" s="1">
        <v>19039900</v>
      </c>
      <c r="K371" s="1">
        <v>1</v>
      </c>
      <c r="L371" s="1">
        <v>0</v>
      </c>
      <c r="M371" s="1">
        <v>0</v>
      </c>
      <c r="N371" s="1">
        <v>0</v>
      </c>
      <c r="O371" s="1">
        <v>18745200</v>
      </c>
      <c r="P371" s="1">
        <v>1386984</v>
      </c>
      <c r="Q371" s="1">
        <v>1386984</v>
      </c>
      <c r="R371" s="1">
        <v>0</v>
      </c>
      <c r="S371" s="1">
        <v>7.3991000000000001E-2</v>
      </c>
      <c r="T371" s="1">
        <v>18745200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</row>
    <row r="372" spans="2:27" ht="60" customHeight="1" x14ac:dyDescent="0.25">
      <c r="B372" s="1" t="s">
        <v>85</v>
      </c>
      <c r="C372" s="1" t="str">
        <f>"09604012340390071244"</f>
        <v>09604012340390071244</v>
      </c>
      <c r="D372" s="1">
        <v>485500</v>
      </c>
      <c r="E372" s="1">
        <v>0</v>
      </c>
      <c r="F372" s="1">
        <v>485500</v>
      </c>
      <c r="G372" s="1">
        <v>485500</v>
      </c>
      <c r="H372" s="1">
        <v>0</v>
      </c>
      <c r="I372" s="1">
        <v>1</v>
      </c>
      <c r="J372" s="1">
        <v>485500</v>
      </c>
      <c r="K372" s="1">
        <v>1</v>
      </c>
      <c r="L372" s="1">
        <v>0</v>
      </c>
      <c r="M372" s="1">
        <v>0</v>
      </c>
      <c r="N372" s="1">
        <v>0</v>
      </c>
      <c r="O372" s="1">
        <v>535500</v>
      </c>
      <c r="P372" s="1">
        <v>0</v>
      </c>
      <c r="Q372" s="1">
        <v>0</v>
      </c>
      <c r="R372" s="1">
        <v>0</v>
      </c>
      <c r="S372" s="1">
        <v>0</v>
      </c>
      <c r="T372" s="1">
        <v>535500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1">
        <v>0</v>
      </c>
    </row>
    <row r="373" spans="2:27" ht="60" customHeight="1" x14ac:dyDescent="0.25">
      <c r="B373" s="1" t="s">
        <v>85</v>
      </c>
      <c r="C373" s="1" t="str">
        <f>"09604012340390071247"</f>
        <v>09604012340390071247</v>
      </c>
      <c r="D373" s="1">
        <v>1295700</v>
      </c>
      <c r="E373" s="1">
        <v>0</v>
      </c>
      <c r="F373" s="1">
        <v>1295700</v>
      </c>
      <c r="G373" s="1">
        <v>1295700</v>
      </c>
      <c r="H373" s="1">
        <v>0</v>
      </c>
      <c r="I373" s="1">
        <v>1</v>
      </c>
      <c r="J373" s="1">
        <v>1295700</v>
      </c>
      <c r="K373" s="1">
        <v>1</v>
      </c>
      <c r="L373" s="1">
        <v>0</v>
      </c>
      <c r="M373" s="1">
        <v>0</v>
      </c>
      <c r="N373" s="1">
        <v>0</v>
      </c>
      <c r="O373" s="1">
        <v>1245700</v>
      </c>
      <c r="P373" s="1">
        <v>0</v>
      </c>
      <c r="Q373" s="1">
        <v>0</v>
      </c>
      <c r="R373" s="1">
        <v>0</v>
      </c>
      <c r="S373" s="1">
        <v>0</v>
      </c>
      <c r="T373" s="1">
        <v>1245700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1">
        <v>0</v>
      </c>
    </row>
    <row r="374" spans="2:27" ht="60" customHeight="1" x14ac:dyDescent="0.25">
      <c r="B374" s="1" t="s">
        <v>85</v>
      </c>
      <c r="C374" s="1" t="str">
        <f>"09607052340390020244"</f>
        <v>09607052340390020244</v>
      </c>
      <c r="D374" s="1">
        <v>24500</v>
      </c>
      <c r="E374" s="1">
        <v>0</v>
      </c>
      <c r="F374" s="1">
        <v>24500</v>
      </c>
      <c r="G374" s="1">
        <v>24500</v>
      </c>
      <c r="H374" s="1">
        <v>0</v>
      </c>
      <c r="I374" s="1">
        <v>1</v>
      </c>
      <c r="J374" s="1">
        <v>24500</v>
      </c>
      <c r="K374" s="1">
        <v>1</v>
      </c>
      <c r="L374" s="1">
        <v>0</v>
      </c>
      <c r="M374" s="1">
        <v>0</v>
      </c>
      <c r="N374" s="1">
        <v>0</v>
      </c>
      <c r="O374" s="1">
        <v>24500</v>
      </c>
      <c r="P374" s="1">
        <v>0</v>
      </c>
      <c r="Q374" s="1">
        <v>0</v>
      </c>
      <c r="R374" s="1">
        <v>0</v>
      </c>
      <c r="S374" s="1">
        <v>0</v>
      </c>
      <c r="T374" s="1">
        <v>24500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</row>
    <row r="375" spans="2:27" ht="60" customHeight="1" x14ac:dyDescent="0.25">
      <c r="B375" s="1" t="s">
        <v>86</v>
      </c>
      <c r="C375" s="1" t="str">
        <f>"09604012340390019244"</f>
        <v>09604012340390019244</v>
      </c>
      <c r="D375" s="1">
        <v>704600</v>
      </c>
      <c r="E375" s="1">
        <v>0</v>
      </c>
      <c r="F375" s="1">
        <v>0</v>
      </c>
      <c r="G375" s="1">
        <v>0</v>
      </c>
      <c r="H375" s="1">
        <v>0</v>
      </c>
      <c r="I375" s="1">
        <v>0</v>
      </c>
      <c r="J375" s="1">
        <v>0</v>
      </c>
      <c r="K375" s="1">
        <v>0</v>
      </c>
      <c r="L375" s="1">
        <v>704600</v>
      </c>
      <c r="M375" s="1">
        <v>704600</v>
      </c>
      <c r="N375" s="1">
        <v>704600</v>
      </c>
      <c r="O375" s="1">
        <v>704600</v>
      </c>
      <c r="P375" s="1">
        <v>0</v>
      </c>
      <c r="Q375" s="1">
        <v>0</v>
      </c>
      <c r="R375" s="1">
        <v>0</v>
      </c>
      <c r="S375" s="1">
        <v>0</v>
      </c>
      <c r="T375" s="1">
        <v>704600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1">
        <v>0</v>
      </c>
    </row>
    <row r="376" spans="2:27" ht="60" customHeight="1" x14ac:dyDescent="0.25">
      <c r="B376" s="1" t="s">
        <v>86</v>
      </c>
      <c r="C376" s="1" t="str">
        <f>"09604012340390020242"</f>
        <v>09604012340390020242</v>
      </c>
      <c r="D376" s="1">
        <v>764500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764500</v>
      </c>
      <c r="M376" s="1">
        <v>764500</v>
      </c>
      <c r="N376" s="1">
        <v>764500</v>
      </c>
      <c r="O376" s="1">
        <v>1188900</v>
      </c>
      <c r="P376" s="1">
        <v>0</v>
      </c>
      <c r="Q376" s="1">
        <v>0</v>
      </c>
      <c r="R376" s="1">
        <v>0</v>
      </c>
      <c r="S376" s="1">
        <v>0</v>
      </c>
      <c r="T376" s="1">
        <v>1188900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1">
        <v>0</v>
      </c>
    </row>
    <row r="377" spans="2:27" ht="60" customHeight="1" x14ac:dyDescent="0.25">
      <c r="B377" s="1" t="s">
        <v>86</v>
      </c>
      <c r="C377" s="1" t="str">
        <f>"09604012340390020244"</f>
        <v>09604012340390020244</v>
      </c>
      <c r="D377" s="1">
        <v>2238115.4500000002</v>
      </c>
      <c r="E377" s="1">
        <v>0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0</v>
      </c>
      <c r="L377" s="1">
        <v>2238115.4500000002</v>
      </c>
      <c r="M377" s="1">
        <v>2238115.4500000002</v>
      </c>
      <c r="N377" s="1">
        <v>2238115.4500000002</v>
      </c>
      <c r="O377" s="1">
        <v>1792100</v>
      </c>
      <c r="P377" s="1">
        <v>0</v>
      </c>
      <c r="Q377" s="1">
        <v>0</v>
      </c>
      <c r="R377" s="1">
        <v>0</v>
      </c>
      <c r="S377" s="1">
        <v>0</v>
      </c>
      <c r="T377" s="1">
        <v>1792100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1">
        <v>0</v>
      </c>
    </row>
    <row r="378" spans="2:27" ht="60" customHeight="1" x14ac:dyDescent="0.25">
      <c r="B378" s="1" t="s">
        <v>86</v>
      </c>
      <c r="C378" s="1" t="str">
        <f>"09604012340390071244"</f>
        <v>09604012340390071244</v>
      </c>
      <c r="D378" s="1">
        <v>80184.55</v>
      </c>
      <c r="E378" s="1">
        <v>0</v>
      </c>
      <c r="F378" s="1">
        <v>0</v>
      </c>
      <c r="G378" s="1">
        <v>0</v>
      </c>
      <c r="H378" s="1">
        <v>0</v>
      </c>
      <c r="I378" s="1">
        <v>0</v>
      </c>
      <c r="J378" s="1">
        <v>0</v>
      </c>
      <c r="K378" s="1">
        <v>0</v>
      </c>
      <c r="L378" s="1">
        <v>80184.55</v>
      </c>
      <c r="M378" s="1">
        <v>80184.55</v>
      </c>
      <c r="N378" s="1">
        <v>80184.55</v>
      </c>
      <c r="O378" s="1">
        <v>66000</v>
      </c>
      <c r="P378" s="1">
        <v>0</v>
      </c>
      <c r="Q378" s="1">
        <v>0</v>
      </c>
      <c r="R378" s="1">
        <v>0</v>
      </c>
      <c r="S378" s="1">
        <v>0</v>
      </c>
      <c r="T378" s="1">
        <v>66000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1">
        <v>0</v>
      </c>
    </row>
    <row r="379" spans="2:27" ht="60" customHeight="1" x14ac:dyDescent="0.25">
      <c r="B379" s="1" t="s">
        <v>86</v>
      </c>
      <c r="C379" s="1" t="str">
        <f>"09604012340390071247"</f>
        <v>09604012340390071247</v>
      </c>
      <c r="D379" s="1">
        <v>760700</v>
      </c>
      <c r="E379" s="1">
        <v>0</v>
      </c>
      <c r="F379" s="1">
        <v>0</v>
      </c>
      <c r="G379" s="1">
        <v>0</v>
      </c>
      <c r="H379" s="1">
        <v>0</v>
      </c>
      <c r="I379" s="1">
        <v>0</v>
      </c>
      <c r="J379" s="1">
        <v>0</v>
      </c>
      <c r="K379" s="1">
        <v>0</v>
      </c>
      <c r="L379" s="1">
        <v>760700</v>
      </c>
      <c r="M379" s="1">
        <v>760700</v>
      </c>
      <c r="N379" s="1">
        <v>760700</v>
      </c>
      <c r="O379" s="1">
        <v>705700</v>
      </c>
      <c r="P379" s="1">
        <v>0</v>
      </c>
      <c r="Q379" s="1">
        <v>0</v>
      </c>
      <c r="R379" s="1">
        <v>0</v>
      </c>
      <c r="S379" s="1">
        <v>0</v>
      </c>
      <c r="T379" s="1">
        <v>705700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1">
        <v>0</v>
      </c>
    </row>
    <row r="380" spans="2:27" ht="60" customHeight="1" x14ac:dyDescent="0.25">
      <c r="B380" s="1" t="s">
        <v>86</v>
      </c>
      <c r="C380" s="1" t="str">
        <f>"09607052340390020244"</f>
        <v>09607052340390020244</v>
      </c>
      <c r="D380" s="1">
        <v>51000</v>
      </c>
      <c r="E380" s="1">
        <v>0</v>
      </c>
      <c r="F380" s="1">
        <v>0</v>
      </c>
      <c r="G380" s="1">
        <v>0</v>
      </c>
      <c r="H380" s="1">
        <v>0</v>
      </c>
      <c r="I380" s="1">
        <v>0</v>
      </c>
      <c r="J380" s="1">
        <v>0</v>
      </c>
      <c r="K380" s="1">
        <v>0</v>
      </c>
      <c r="L380" s="1">
        <v>51000</v>
      </c>
      <c r="M380" s="1">
        <v>51000</v>
      </c>
      <c r="N380" s="1">
        <v>51000</v>
      </c>
      <c r="O380" s="1">
        <v>51000</v>
      </c>
      <c r="P380" s="1">
        <v>0</v>
      </c>
      <c r="Q380" s="1">
        <v>0</v>
      </c>
      <c r="R380" s="1">
        <v>0</v>
      </c>
      <c r="S380" s="1">
        <v>0</v>
      </c>
      <c r="T380" s="1">
        <v>51000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1">
        <v>0</v>
      </c>
    </row>
    <row r="381" spans="2:27" ht="60" customHeight="1" x14ac:dyDescent="0.25">
      <c r="B381" s="1" t="s">
        <v>86</v>
      </c>
      <c r="C381" s="1" t="str">
        <f>"09607052340392040244"</f>
        <v>09607052340392040244</v>
      </c>
      <c r="D381" s="1">
        <v>15900.48</v>
      </c>
      <c r="E381" s="1">
        <v>0</v>
      </c>
      <c r="F381" s="1">
        <v>0</v>
      </c>
      <c r="G381" s="1">
        <v>0</v>
      </c>
      <c r="H381" s="1">
        <v>0</v>
      </c>
      <c r="I381" s="1">
        <v>0</v>
      </c>
      <c r="J381" s="1">
        <v>0</v>
      </c>
      <c r="K381" s="1">
        <v>0</v>
      </c>
      <c r="L381" s="1">
        <v>15900.48</v>
      </c>
      <c r="M381" s="1">
        <v>15900.48</v>
      </c>
      <c r="N381" s="1">
        <v>15900.48</v>
      </c>
      <c r="O381" s="1">
        <v>0</v>
      </c>
      <c r="P381" s="1">
        <v>0</v>
      </c>
      <c r="Q381" s="1">
        <v>0</v>
      </c>
      <c r="R381" s="1">
        <v>0</v>
      </c>
      <c r="S381" s="1">
        <v>0</v>
      </c>
      <c r="T381" s="1">
        <v>0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1">
        <v>0</v>
      </c>
    </row>
    <row r="382" spans="2:27" ht="60" customHeight="1" x14ac:dyDescent="0.25">
      <c r="B382" s="1" t="s">
        <v>87</v>
      </c>
      <c r="C382" s="1" t="str">
        <f>"09604012340390019244"</f>
        <v>09604012340390019244</v>
      </c>
      <c r="D382" s="1">
        <v>835800</v>
      </c>
      <c r="E382" s="1">
        <v>0</v>
      </c>
      <c r="F382" s="1">
        <v>835800</v>
      </c>
      <c r="G382" s="1">
        <v>835800</v>
      </c>
      <c r="H382" s="1">
        <v>0</v>
      </c>
      <c r="I382" s="1">
        <v>1</v>
      </c>
      <c r="J382" s="1">
        <v>835800</v>
      </c>
      <c r="K382" s="1">
        <v>1</v>
      </c>
      <c r="L382" s="1">
        <v>0</v>
      </c>
      <c r="M382" s="1">
        <v>0</v>
      </c>
      <c r="N382" s="1">
        <v>0</v>
      </c>
      <c r="O382" s="1">
        <v>835800</v>
      </c>
      <c r="P382" s="1">
        <v>0</v>
      </c>
      <c r="Q382" s="1">
        <v>0</v>
      </c>
      <c r="R382" s="1">
        <v>0</v>
      </c>
      <c r="S382" s="1">
        <v>0</v>
      </c>
      <c r="T382" s="1">
        <v>835800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  <c r="AA382" s="1">
        <v>0</v>
      </c>
    </row>
    <row r="383" spans="2:27" ht="60" customHeight="1" x14ac:dyDescent="0.25">
      <c r="B383" s="1" t="s">
        <v>87</v>
      </c>
      <c r="C383" s="1" t="str">
        <f>"09604012340390020242"</f>
        <v>09604012340390020242</v>
      </c>
      <c r="D383" s="1">
        <v>2360700</v>
      </c>
      <c r="E383" s="1">
        <v>0</v>
      </c>
      <c r="F383" s="1">
        <v>2360361</v>
      </c>
      <c r="G383" s="1">
        <v>2360361</v>
      </c>
      <c r="H383" s="1">
        <v>0</v>
      </c>
      <c r="I383" s="1">
        <v>0.99985599999999997</v>
      </c>
      <c r="J383" s="1">
        <v>2360361</v>
      </c>
      <c r="K383" s="1">
        <v>0.99985599999999997</v>
      </c>
      <c r="L383" s="1">
        <v>339</v>
      </c>
      <c r="M383" s="1">
        <v>339</v>
      </c>
      <c r="N383" s="1">
        <v>339</v>
      </c>
      <c r="O383" s="1">
        <v>849200</v>
      </c>
      <c r="P383" s="1">
        <v>240993.63</v>
      </c>
      <c r="Q383" s="1">
        <v>240993.63</v>
      </c>
      <c r="R383" s="1">
        <v>0</v>
      </c>
      <c r="S383" s="1">
        <v>0.28378900000000001</v>
      </c>
      <c r="T383" s="1">
        <v>849200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</row>
    <row r="384" spans="2:27" ht="60" customHeight="1" x14ac:dyDescent="0.25">
      <c r="B384" s="1" t="s">
        <v>87</v>
      </c>
      <c r="C384" s="1" t="str">
        <f>"09604012340390020244"</f>
        <v>09604012340390020244</v>
      </c>
      <c r="D384" s="1">
        <v>10424700</v>
      </c>
      <c r="E384" s="1">
        <v>0</v>
      </c>
      <c r="F384" s="1">
        <v>10424700</v>
      </c>
      <c r="G384" s="1">
        <v>10424700</v>
      </c>
      <c r="H384" s="1">
        <v>0</v>
      </c>
      <c r="I384" s="1">
        <v>1</v>
      </c>
      <c r="J384" s="1">
        <v>10424700</v>
      </c>
      <c r="K384" s="1">
        <v>1</v>
      </c>
      <c r="L384" s="1">
        <v>0</v>
      </c>
      <c r="M384" s="1">
        <v>0</v>
      </c>
      <c r="N384" s="1">
        <v>0</v>
      </c>
      <c r="O384" s="1">
        <v>10624700</v>
      </c>
      <c r="P384" s="1">
        <v>471206.8</v>
      </c>
      <c r="Q384" s="1">
        <v>86626.8</v>
      </c>
      <c r="R384" s="1">
        <v>384580</v>
      </c>
      <c r="S384" s="1">
        <v>8.1530000000000005E-3</v>
      </c>
      <c r="T384" s="1">
        <v>10624700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1">
        <v>0</v>
      </c>
    </row>
    <row r="385" spans="2:27" ht="60" customHeight="1" x14ac:dyDescent="0.25">
      <c r="B385" s="1" t="s">
        <v>87</v>
      </c>
      <c r="C385" s="1" t="str">
        <f>"09604012340390071247"</f>
        <v>09604012340390071247</v>
      </c>
      <c r="D385" s="1">
        <v>82300</v>
      </c>
      <c r="E385" s="1">
        <v>0</v>
      </c>
      <c r="F385" s="1">
        <v>82294.95</v>
      </c>
      <c r="G385" s="1">
        <v>82294.95</v>
      </c>
      <c r="H385" s="1">
        <v>0</v>
      </c>
      <c r="I385" s="1">
        <v>0.99993900000000002</v>
      </c>
      <c r="J385" s="1">
        <v>82294.95</v>
      </c>
      <c r="K385" s="1">
        <v>0.99993900000000002</v>
      </c>
      <c r="L385" s="1">
        <v>5.05</v>
      </c>
      <c r="M385" s="1">
        <v>5.05</v>
      </c>
      <c r="N385" s="1">
        <v>5.05</v>
      </c>
      <c r="O385" s="1">
        <v>82300</v>
      </c>
      <c r="P385" s="1">
        <v>0</v>
      </c>
      <c r="Q385" s="1">
        <v>0</v>
      </c>
      <c r="R385" s="1">
        <v>0</v>
      </c>
      <c r="S385" s="1">
        <v>0</v>
      </c>
      <c r="T385" s="1">
        <v>82300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1">
        <v>0</v>
      </c>
    </row>
    <row r="386" spans="2:27" ht="60" customHeight="1" x14ac:dyDescent="0.25">
      <c r="B386" s="1" t="s">
        <v>87</v>
      </c>
      <c r="C386" s="1" t="str">
        <f>"09607052340390020244"</f>
        <v>09607052340390020244</v>
      </c>
      <c r="D386" s="1">
        <v>24500</v>
      </c>
      <c r="E386" s="1">
        <v>0</v>
      </c>
      <c r="F386" s="1">
        <v>24000</v>
      </c>
      <c r="G386" s="1">
        <v>24000</v>
      </c>
      <c r="H386" s="1">
        <v>0</v>
      </c>
      <c r="I386" s="1">
        <v>0.97959200000000002</v>
      </c>
      <c r="J386" s="1">
        <v>24000</v>
      </c>
      <c r="K386" s="1">
        <v>0.97959200000000002</v>
      </c>
      <c r="L386" s="1">
        <v>500</v>
      </c>
      <c r="M386" s="1">
        <v>500</v>
      </c>
      <c r="N386" s="1">
        <v>500</v>
      </c>
      <c r="O386" s="1">
        <v>24500</v>
      </c>
      <c r="P386" s="1">
        <v>0</v>
      </c>
      <c r="Q386" s="1">
        <v>0</v>
      </c>
      <c r="R386" s="1">
        <v>0</v>
      </c>
      <c r="S386" s="1">
        <v>0</v>
      </c>
      <c r="T386" s="1">
        <v>24500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1">
        <v>0</v>
      </c>
    </row>
    <row r="387" spans="2:27" ht="60" customHeight="1" x14ac:dyDescent="0.25">
      <c r="B387" s="1" t="s">
        <v>88</v>
      </c>
      <c r="C387" s="1" t="str">
        <f>"09604012340390019244"</f>
        <v>09604012340390019244</v>
      </c>
      <c r="D387" s="1">
        <v>2493100</v>
      </c>
      <c r="E387" s="1">
        <v>0</v>
      </c>
      <c r="F387" s="1">
        <v>2493100</v>
      </c>
      <c r="G387" s="1">
        <v>2493100</v>
      </c>
      <c r="H387" s="1">
        <v>0</v>
      </c>
      <c r="I387" s="1">
        <v>1</v>
      </c>
      <c r="J387" s="1">
        <v>2493100</v>
      </c>
      <c r="K387" s="1">
        <v>1</v>
      </c>
      <c r="L387" s="1">
        <v>0</v>
      </c>
      <c r="M387" s="1">
        <v>0</v>
      </c>
      <c r="N387" s="1">
        <v>0</v>
      </c>
      <c r="O387" s="1">
        <v>2493100</v>
      </c>
      <c r="P387" s="1">
        <v>1831914</v>
      </c>
      <c r="Q387" s="1">
        <v>1831914</v>
      </c>
      <c r="R387" s="1">
        <v>0</v>
      </c>
      <c r="S387" s="1">
        <v>0.73479399999999995</v>
      </c>
      <c r="T387" s="1">
        <v>2493100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1">
        <v>0</v>
      </c>
    </row>
    <row r="388" spans="2:27" ht="60" customHeight="1" x14ac:dyDescent="0.25">
      <c r="B388" s="1" t="s">
        <v>88</v>
      </c>
      <c r="C388" s="1" t="str">
        <f>"09604012340390020242"</f>
        <v>09604012340390020242</v>
      </c>
      <c r="D388" s="1">
        <v>3005700</v>
      </c>
      <c r="E388" s="1">
        <v>0</v>
      </c>
      <c r="F388" s="1">
        <v>3005403.25</v>
      </c>
      <c r="G388" s="1">
        <v>3005403.25</v>
      </c>
      <c r="H388" s="1">
        <v>0</v>
      </c>
      <c r="I388" s="1">
        <v>0.99990100000000004</v>
      </c>
      <c r="J388" s="1">
        <v>3005403.25</v>
      </c>
      <c r="K388" s="1">
        <v>0.99990100000000004</v>
      </c>
      <c r="L388" s="1">
        <v>296.75</v>
      </c>
      <c r="M388" s="1">
        <v>296.75</v>
      </c>
      <c r="N388" s="1">
        <v>296.75</v>
      </c>
      <c r="O388" s="1">
        <v>3275600</v>
      </c>
      <c r="P388" s="1">
        <v>405400</v>
      </c>
      <c r="Q388" s="1">
        <v>269200</v>
      </c>
      <c r="R388" s="1">
        <v>136200</v>
      </c>
      <c r="S388" s="1">
        <v>8.2183000000000006E-2</v>
      </c>
      <c r="T388" s="1">
        <v>3275600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1">
        <v>0</v>
      </c>
    </row>
    <row r="389" spans="2:27" ht="60" customHeight="1" x14ac:dyDescent="0.25">
      <c r="B389" s="1" t="s">
        <v>88</v>
      </c>
      <c r="C389" s="1" t="str">
        <f>"09604012340390020244"</f>
        <v>09604012340390020244</v>
      </c>
      <c r="D389" s="1">
        <v>8901100</v>
      </c>
      <c r="E389" s="1">
        <v>0</v>
      </c>
      <c r="F389" s="1">
        <v>8901100</v>
      </c>
      <c r="G389" s="1">
        <v>8901100</v>
      </c>
      <c r="H389" s="1">
        <v>0</v>
      </c>
      <c r="I389" s="1">
        <v>1</v>
      </c>
      <c r="J389" s="1">
        <v>8901100</v>
      </c>
      <c r="K389" s="1">
        <v>1</v>
      </c>
      <c r="L389" s="1">
        <v>0</v>
      </c>
      <c r="M389" s="1">
        <v>0</v>
      </c>
      <c r="N389" s="1">
        <v>0</v>
      </c>
      <c r="O389" s="1">
        <v>8901100</v>
      </c>
      <c r="P389" s="1">
        <v>5393730.8099999996</v>
      </c>
      <c r="Q389" s="1">
        <v>5243730.8099999996</v>
      </c>
      <c r="R389" s="1">
        <v>150000</v>
      </c>
      <c r="S389" s="1">
        <v>0.58911000000000002</v>
      </c>
      <c r="T389" s="1">
        <v>8901100</v>
      </c>
      <c r="U389" s="1">
        <v>3422154.96</v>
      </c>
      <c r="V389" s="1">
        <v>3422154.96</v>
      </c>
      <c r="W389" s="1">
        <v>0</v>
      </c>
      <c r="X389" s="1">
        <v>0.38446399999999997</v>
      </c>
      <c r="Y389" s="1">
        <v>0</v>
      </c>
      <c r="Z389" s="1">
        <v>0</v>
      </c>
      <c r="AA389" s="1">
        <v>0</v>
      </c>
    </row>
    <row r="390" spans="2:27" ht="60" customHeight="1" x14ac:dyDescent="0.25">
      <c r="B390" s="1" t="s">
        <v>88</v>
      </c>
      <c r="C390" s="1" t="str">
        <f>"09604012340390071244"</f>
        <v>09604012340390071244</v>
      </c>
      <c r="D390" s="1">
        <v>842400</v>
      </c>
      <c r="E390" s="1">
        <v>0</v>
      </c>
      <c r="F390" s="1">
        <v>842400</v>
      </c>
      <c r="G390" s="1">
        <v>842400</v>
      </c>
      <c r="H390" s="1">
        <v>0</v>
      </c>
      <c r="I390" s="1">
        <v>1</v>
      </c>
      <c r="J390" s="1">
        <v>842400</v>
      </c>
      <c r="K390" s="1">
        <v>1</v>
      </c>
      <c r="L390" s="1">
        <v>0</v>
      </c>
      <c r="M390" s="1">
        <v>0</v>
      </c>
      <c r="N390" s="1">
        <v>0</v>
      </c>
      <c r="O390" s="1">
        <v>752400</v>
      </c>
      <c r="P390" s="1">
        <v>424875.98</v>
      </c>
      <c r="Q390" s="1">
        <v>424875.98</v>
      </c>
      <c r="R390" s="1">
        <v>0</v>
      </c>
      <c r="S390" s="1">
        <v>0.56469400000000003</v>
      </c>
      <c r="T390" s="1">
        <v>752400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1">
        <v>0</v>
      </c>
    </row>
    <row r="391" spans="2:27" ht="60" customHeight="1" x14ac:dyDescent="0.25">
      <c r="B391" s="1" t="s">
        <v>88</v>
      </c>
      <c r="C391" s="1" t="str">
        <f>"09604012340390071247"</f>
        <v>09604012340390071247</v>
      </c>
      <c r="D391" s="1">
        <v>2085800</v>
      </c>
      <c r="E391" s="1">
        <v>0</v>
      </c>
      <c r="F391" s="1">
        <v>2085800</v>
      </c>
      <c r="G391" s="1">
        <v>2085800</v>
      </c>
      <c r="H391" s="1">
        <v>0</v>
      </c>
      <c r="I391" s="1">
        <v>1</v>
      </c>
      <c r="J391" s="1">
        <v>2085800</v>
      </c>
      <c r="K391" s="1">
        <v>1</v>
      </c>
      <c r="L391" s="1">
        <v>0</v>
      </c>
      <c r="M391" s="1">
        <v>0</v>
      </c>
      <c r="N391" s="1">
        <v>0</v>
      </c>
      <c r="O391" s="1">
        <v>1932600</v>
      </c>
      <c r="P391" s="1">
        <v>1909570</v>
      </c>
      <c r="Q391" s="1">
        <v>1909570</v>
      </c>
      <c r="R391" s="1">
        <v>0</v>
      </c>
      <c r="S391" s="1">
        <v>0.98808300000000004</v>
      </c>
      <c r="T391" s="1">
        <v>1932600</v>
      </c>
      <c r="U391" s="1">
        <v>1036550</v>
      </c>
      <c r="V391" s="1">
        <v>1036550</v>
      </c>
      <c r="W391" s="1">
        <v>0</v>
      </c>
      <c r="X391" s="1">
        <v>0.53634999999999999</v>
      </c>
      <c r="Y391" s="1">
        <v>0</v>
      </c>
      <c r="Z391" s="1">
        <v>0</v>
      </c>
      <c r="AA391" s="1">
        <v>0</v>
      </c>
    </row>
    <row r="392" spans="2:27" ht="60" customHeight="1" x14ac:dyDescent="0.25">
      <c r="B392" s="1" t="s">
        <v>88</v>
      </c>
      <c r="C392" s="1" t="str">
        <f>"09607052340390020244"</f>
        <v>09607052340390020244</v>
      </c>
      <c r="D392" s="1">
        <v>242700</v>
      </c>
      <c r="E392" s="1">
        <v>0</v>
      </c>
      <c r="F392" s="1">
        <v>242700</v>
      </c>
      <c r="G392" s="1">
        <v>242700</v>
      </c>
      <c r="H392" s="1">
        <v>0</v>
      </c>
      <c r="I392" s="1">
        <v>1</v>
      </c>
      <c r="J392" s="1">
        <v>242700</v>
      </c>
      <c r="K392" s="1">
        <v>1</v>
      </c>
      <c r="L392" s="1">
        <v>0</v>
      </c>
      <c r="M392" s="1">
        <v>0</v>
      </c>
      <c r="N392" s="1">
        <v>0</v>
      </c>
      <c r="O392" s="1">
        <v>242700</v>
      </c>
      <c r="P392" s="1">
        <v>0</v>
      </c>
      <c r="Q392" s="1">
        <v>0</v>
      </c>
      <c r="R392" s="1">
        <v>0</v>
      </c>
      <c r="S392" s="1">
        <v>0</v>
      </c>
      <c r="T392" s="1">
        <v>242700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1">
        <v>0</v>
      </c>
    </row>
    <row r="393" spans="2:27" ht="60" customHeight="1" x14ac:dyDescent="0.25">
      <c r="B393" s="1" t="s">
        <v>88</v>
      </c>
      <c r="C393" s="1" t="str">
        <f>"09607052340392040244"</f>
        <v>09607052340392040244</v>
      </c>
      <c r="D393" s="1">
        <v>18206.400000000001</v>
      </c>
      <c r="E393" s="1">
        <v>0</v>
      </c>
      <c r="F393" s="1">
        <v>18206.400000000001</v>
      </c>
      <c r="G393" s="1">
        <v>18206.400000000001</v>
      </c>
      <c r="H393" s="1">
        <v>0</v>
      </c>
      <c r="I393" s="1">
        <v>1</v>
      </c>
      <c r="J393" s="1">
        <v>18206.400000000001</v>
      </c>
      <c r="K393" s="1">
        <v>1</v>
      </c>
      <c r="L393" s="1">
        <v>0</v>
      </c>
      <c r="M393" s="1">
        <v>0</v>
      </c>
      <c r="N393" s="1">
        <v>0</v>
      </c>
      <c r="O393" s="1">
        <v>0</v>
      </c>
      <c r="P393" s="1">
        <v>0</v>
      </c>
      <c r="Q393" s="1">
        <v>0</v>
      </c>
      <c r="R393" s="1">
        <v>0</v>
      </c>
      <c r="S393" s="1">
        <v>0</v>
      </c>
      <c r="T393" s="1">
        <v>0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</row>
    <row r="394" spans="2:27" ht="60" customHeight="1" x14ac:dyDescent="0.25">
      <c r="B394" s="1" t="s">
        <v>89</v>
      </c>
      <c r="C394" s="1" t="str">
        <f>"09604012340390019244"</f>
        <v>09604012340390019244</v>
      </c>
      <c r="D394" s="1">
        <v>3041200</v>
      </c>
      <c r="E394" s="1">
        <v>0</v>
      </c>
      <c r="F394" s="1">
        <v>3041200</v>
      </c>
      <c r="G394" s="1">
        <v>3041200</v>
      </c>
      <c r="H394" s="1">
        <v>0</v>
      </c>
      <c r="I394" s="1">
        <v>1</v>
      </c>
      <c r="J394" s="1">
        <v>3041200</v>
      </c>
      <c r="K394" s="1">
        <v>1</v>
      </c>
      <c r="L394" s="1">
        <v>0</v>
      </c>
      <c r="M394" s="1">
        <v>0</v>
      </c>
      <c r="N394" s="1">
        <v>0</v>
      </c>
      <c r="O394" s="1">
        <v>2276200</v>
      </c>
      <c r="P394" s="1">
        <v>0</v>
      </c>
      <c r="Q394" s="1">
        <v>0</v>
      </c>
      <c r="R394" s="1">
        <v>0</v>
      </c>
      <c r="S394" s="1">
        <v>0</v>
      </c>
      <c r="T394" s="1">
        <v>2276200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1">
        <v>0</v>
      </c>
    </row>
    <row r="395" spans="2:27" ht="60" customHeight="1" x14ac:dyDescent="0.25">
      <c r="B395" s="1" t="s">
        <v>89</v>
      </c>
      <c r="C395" s="1" t="str">
        <f>"09604012340390020242"</f>
        <v>09604012340390020242</v>
      </c>
      <c r="D395" s="1">
        <v>5459600</v>
      </c>
      <c r="E395" s="1">
        <v>0</v>
      </c>
      <c r="F395" s="1">
        <v>5459383.5899999999</v>
      </c>
      <c r="G395" s="1">
        <v>5459383.5899999999</v>
      </c>
      <c r="H395" s="1">
        <v>0</v>
      </c>
      <c r="I395" s="1">
        <v>0.99995999999999996</v>
      </c>
      <c r="J395" s="1">
        <v>5459383.5899999999</v>
      </c>
      <c r="K395" s="1">
        <v>0.99995999999999996</v>
      </c>
      <c r="L395" s="1">
        <v>216.41</v>
      </c>
      <c r="M395" s="1">
        <v>216.41</v>
      </c>
      <c r="N395" s="1">
        <v>216.41</v>
      </c>
      <c r="O395" s="1">
        <v>5459400</v>
      </c>
      <c r="P395" s="1">
        <v>488216.41</v>
      </c>
      <c r="Q395" s="1">
        <v>111100</v>
      </c>
      <c r="R395" s="1">
        <v>377116.41</v>
      </c>
      <c r="S395" s="1">
        <v>2.035E-2</v>
      </c>
      <c r="T395" s="1">
        <v>5459400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1">
        <v>0</v>
      </c>
    </row>
    <row r="396" spans="2:27" ht="60" customHeight="1" x14ac:dyDescent="0.25">
      <c r="B396" s="1" t="s">
        <v>89</v>
      </c>
      <c r="C396" s="1" t="str">
        <f>"09604012340390020244"</f>
        <v>09604012340390020244</v>
      </c>
      <c r="D396" s="1">
        <v>14546800</v>
      </c>
      <c r="E396" s="1">
        <v>0</v>
      </c>
      <c r="F396" s="1">
        <v>14546800</v>
      </c>
      <c r="G396" s="1">
        <v>14546800</v>
      </c>
      <c r="H396" s="1">
        <v>0</v>
      </c>
      <c r="I396" s="1">
        <v>1</v>
      </c>
      <c r="J396" s="1">
        <v>14546800</v>
      </c>
      <c r="K396" s="1">
        <v>1</v>
      </c>
      <c r="L396" s="1">
        <v>0</v>
      </c>
      <c r="M396" s="1">
        <v>0</v>
      </c>
      <c r="N396" s="1">
        <v>0</v>
      </c>
      <c r="O396" s="1">
        <v>14546800</v>
      </c>
      <c r="P396" s="1">
        <v>5995702.7999999998</v>
      </c>
      <c r="Q396" s="1">
        <v>200000</v>
      </c>
      <c r="R396" s="1">
        <v>5795702.7999999998</v>
      </c>
      <c r="S396" s="1">
        <v>1.3749000000000001E-2</v>
      </c>
      <c r="T396" s="1">
        <v>14546800</v>
      </c>
      <c r="U396" s="1">
        <v>4191995.96</v>
      </c>
      <c r="V396" s="1">
        <v>200000</v>
      </c>
      <c r="W396" s="1">
        <v>3991995.96</v>
      </c>
      <c r="X396" s="1">
        <v>1.3749000000000001E-2</v>
      </c>
      <c r="Y396" s="1">
        <v>0</v>
      </c>
      <c r="Z396" s="1">
        <v>0</v>
      </c>
      <c r="AA396" s="1">
        <v>0</v>
      </c>
    </row>
    <row r="397" spans="2:27" ht="60" customHeight="1" x14ac:dyDescent="0.25">
      <c r="B397" s="1" t="s">
        <v>89</v>
      </c>
      <c r="C397" s="1" t="str">
        <f>"09604012340390071244"</f>
        <v>09604012340390071244</v>
      </c>
      <c r="D397" s="1">
        <v>1592200</v>
      </c>
      <c r="E397" s="1">
        <v>0</v>
      </c>
      <c r="F397" s="1">
        <v>1592169.22</v>
      </c>
      <c r="G397" s="1">
        <v>1592169.22</v>
      </c>
      <c r="H397" s="1">
        <v>0</v>
      </c>
      <c r="I397" s="1">
        <v>0.99998100000000001</v>
      </c>
      <c r="J397" s="1">
        <v>1592169.22</v>
      </c>
      <c r="K397" s="1">
        <v>0.99998100000000001</v>
      </c>
      <c r="L397" s="1">
        <v>30.78</v>
      </c>
      <c r="M397" s="1">
        <v>30.78</v>
      </c>
      <c r="N397" s="1">
        <v>30.78</v>
      </c>
      <c r="O397" s="1">
        <v>1752600</v>
      </c>
      <c r="P397" s="1">
        <v>0</v>
      </c>
      <c r="Q397" s="1">
        <v>0</v>
      </c>
      <c r="R397" s="1">
        <v>0</v>
      </c>
      <c r="S397" s="1">
        <v>0</v>
      </c>
      <c r="T397" s="1">
        <v>1752600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0</v>
      </c>
      <c r="AA397" s="1">
        <v>0</v>
      </c>
    </row>
    <row r="398" spans="2:27" ht="60" customHeight="1" x14ac:dyDescent="0.25">
      <c r="B398" s="1" t="s">
        <v>89</v>
      </c>
      <c r="C398" s="1" t="str">
        <f>"09604012340390071247"</f>
        <v>09604012340390071247</v>
      </c>
      <c r="D398" s="1">
        <v>2075200</v>
      </c>
      <c r="E398" s="1">
        <v>0</v>
      </c>
      <c r="F398" s="1">
        <v>1748179.78</v>
      </c>
      <c r="G398" s="1">
        <v>1748179.78</v>
      </c>
      <c r="H398" s="1">
        <v>0</v>
      </c>
      <c r="I398" s="1">
        <v>0.84241500000000002</v>
      </c>
      <c r="J398" s="1">
        <v>1688201.18</v>
      </c>
      <c r="K398" s="1">
        <v>0.81351300000000004</v>
      </c>
      <c r="L398" s="1">
        <v>327020.21999999997</v>
      </c>
      <c r="M398" s="1">
        <v>327020.21999999997</v>
      </c>
      <c r="N398" s="1">
        <v>386998.82</v>
      </c>
      <c r="O398" s="1">
        <v>2036000</v>
      </c>
      <c r="P398" s="1">
        <v>0</v>
      </c>
      <c r="Q398" s="1">
        <v>0</v>
      </c>
      <c r="R398" s="1">
        <v>0</v>
      </c>
      <c r="S398" s="1">
        <v>0</v>
      </c>
      <c r="T398" s="1">
        <v>2036000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</row>
    <row r="399" spans="2:27" ht="60" customHeight="1" x14ac:dyDescent="0.25">
      <c r="B399" s="1" t="s">
        <v>89</v>
      </c>
      <c r="C399" s="1" t="str">
        <f>"09607052340390020244"</f>
        <v>09607052340390020244</v>
      </c>
      <c r="D399" s="1">
        <v>24500</v>
      </c>
      <c r="E399" s="1">
        <v>0</v>
      </c>
      <c r="F399" s="1">
        <v>24000</v>
      </c>
      <c r="G399" s="1">
        <v>24000</v>
      </c>
      <c r="H399" s="1">
        <v>0</v>
      </c>
      <c r="I399" s="1">
        <v>0.97959200000000002</v>
      </c>
      <c r="J399" s="1">
        <v>24000</v>
      </c>
      <c r="K399" s="1">
        <v>0.97959200000000002</v>
      </c>
      <c r="L399" s="1">
        <v>500</v>
      </c>
      <c r="M399" s="1">
        <v>500</v>
      </c>
      <c r="N399" s="1">
        <v>500</v>
      </c>
      <c r="O399" s="1">
        <v>24500</v>
      </c>
      <c r="P399" s="1">
        <v>0</v>
      </c>
      <c r="Q399" s="1">
        <v>0</v>
      </c>
      <c r="R399" s="1">
        <v>0</v>
      </c>
      <c r="S399" s="1">
        <v>0</v>
      </c>
      <c r="T399" s="1">
        <v>24500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1">
        <v>0</v>
      </c>
    </row>
    <row r="400" spans="2:27" ht="60" customHeight="1" x14ac:dyDescent="0.25">
      <c r="B400" s="1" t="s">
        <v>90</v>
      </c>
      <c r="C400" s="1" t="str">
        <f>"09604012340390019244"</f>
        <v>09604012340390019244</v>
      </c>
      <c r="D400" s="1">
        <v>300500</v>
      </c>
      <c r="E400" s="1">
        <v>0</v>
      </c>
      <c r="F400" s="1">
        <v>300500</v>
      </c>
      <c r="G400" s="1">
        <v>300500</v>
      </c>
      <c r="H400" s="1">
        <v>0</v>
      </c>
      <c r="I400" s="1">
        <v>1</v>
      </c>
      <c r="J400" s="1">
        <v>300500</v>
      </c>
      <c r="K400" s="1">
        <v>1</v>
      </c>
      <c r="L400" s="1">
        <v>0</v>
      </c>
      <c r="M400" s="1">
        <v>0</v>
      </c>
      <c r="N400" s="1">
        <v>0</v>
      </c>
      <c r="O400" s="1">
        <v>205500</v>
      </c>
      <c r="P400" s="1">
        <v>0</v>
      </c>
      <c r="Q400" s="1">
        <v>0</v>
      </c>
      <c r="R400" s="1">
        <v>0</v>
      </c>
      <c r="S400" s="1">
        <v>0</v>
      </c>
      <c r="T400" s="1">
        <v>205500</v>
      </c>
      <c r="U400" s="1">
        <v>0</v>
      </c>
      <c r="V400" s="1">
        <v>0</v>
      </c>
      <c r="W400" s="1">
        <v>0</v>
      </c>
      <c r="X400" s="1">
        <v>0</v>
      </c>
      <c r="Y400" s="1">
        <v>0</v>
      </c>
      <c r="Z400" s="1">
        <v>0</v>
      </c>
      <c r="AA400" s="1">
        <v>0</v>
      </c>
    </row>
    <row r="401" spans="2:27" ht="60" customHeight="1" x14ac:dyDescent="0.25">
      <c r="B401" s="1" t="s">
        <v>90</v>
      </c>
      <c r="C401" s="1" t="str">
        <f>"09604012340390020242"</f>
        <v>09604012340390020242</v>
      </c>
      <c r="D401" s="1">
        <v>781600</v>
      </c>
      <c r="E401" s="1">
        <v>0</v>
      </c>
      <c r="F401" s="1">
        <v>781398</v>
      </c>
      <c r="G401" s="1">
        <v>781398</v>
      </c>
      <c r="H401" s="1">
        <v>0</v>
      </c>
      <c r="I401" s="1">
        <v>0.99974200000000002</v>
      </c>
      <c r="J401" s="1">
        <v>781398</v>
      </c>
      <c r="K401" s="1">
        <v>0.99974200000000002</v>
      </c>
      <c r="L401" s="1">
        <v>202</v>
      </c>
      <c r="M401" s="1">
        <v>202</v>
      </c>
      <c r="N401" s="1">
        <v>202</v>
      </c>
      <c r="O401" s="1">
        <v>339700</v>
      </c>
      <c r="P401" s="1">
        <v>0</v>
      </c>
      <c r="Q401" s="1">
        <v>0</v>
      </c>
      <c r="R401" s="1">
        <v>0</v>
      </c>
      <c r="S401" s="1">
        <v>0</v>
      </c>
      <c r="T401" s="1">
        <v>339700</v>
      </c>
      <c r="U401" s="1">
        <v>0</v>
      </c>
      <c r="V401" s="1">
        <v>0</v>
      </c>
      <c r="W401" s="1">
        <v>0</v>
      </c>
      <c r="X401" s="1">
        <v>0</v>
      </c>
      <c r="Y401" s="1">
        <v>0</v>
      </c>
      <c r="Z401" s="1">
        <v>0</v>
      </c>
      <c r="AA401" s="1">
        <v>0</v>
      </c>
    </row>
    <row r="402" spans="2:27" ht="60" customHeight="1" x14ac:dyDescent="0.25">
      <c r="B402" s="1" t="s">
        <v>90</v>
      </c>
      <c r="C402" s="1" t="str">
        <f>"09604012340390020244"</f>
        <v>09604012340390020244</v>
      </c>
      <c r="D402" s="1">
        <v>8002100</v>
      </c>
      <c r="E402" s="1">
        <v>0</v>
      </c>
      <c r="F402" s="1">
        <v>7962500</v>
      </c>
      <c r="G402" s="1">
        <v>7962500</v>
      </c>
      <c r="H402" s="1">
        <v>0</v>
      </c>
      <c r="I402" s="1">
        <v>0.99505100000000002</v>
      </c>
      <c r="J402" s="1">
        <v>7962500</v>
      </c>
      <c r="K402" s="1">
        <v>0.99505100000000002</v>
      </c>
      <c r="L402" s="1">
        <v>39600</v>
      </c>
      <c r="M402" s="1">
        <v>39600</v>
      </c>
      <c r="N402" s="1">
        <v>39600</v>
      </c>
      <c r="O402" s="1">
        <v>7633200</v>
      </c>
      <c r="P402" s="1">
        <v>0</v>
      </c>
      <c r="Q402" s="1">
        <v>0</v>
      </c>
      <c r="R402" s="1">
        <v>0</v>
      </c>
      <c r="S402" s="1">
        <v>0</v>
      </c>
      <c r="T402" s="1">
        <v>7633200</v>
      </c>
      <c r="U402" s="1">
        <v>0</v>
      </c>
      <c r="V402" s="1">
        <v>0</v>
      </c>
      <c r="W402" s="1">
        <v>0</v>
      </c>
      <c r="X402" s="1">
        <v>0</v>
      </c>
      <c r="Y402" s="1">
        <v>0</v>
      </c>
      <c r="Z402" s="1">
        <v>0</v>
      </c>
      <c r="AA402" s="1">
        <v>0</v>
      </c>
    </row>
    <row r="403" spans="2:27" ht="60" customHeight="1" x14ac:dyDescent="0.25">
      <c r="B403" s="1" t="s">
        <v>90</v>
      </c>
      <c r="C403" s="1" t="str">
        <f>"09604012340390071244"</f>
        <v>09604012340390071244</v>
      </c>
      <c r="D403" s="1">
        <v>4800</v>
      </c>
      <c r="E403" s="1">
        <v>0</v>
      </c>
      <c r="F403" s="1">
        <v>4800</v>
      </c>
      <c r="G403" s="1">
        <v>4800</v>
      </c>
      <c r="H403" s="1">
        <v>0</v>
      </c>
      <c r="I403" s="1">
        <v>1</v>
      </c>
      <c r="J403" s="1">
        <v>4800</v>
      </c>
      <c r="K403" s="1">
        <v>1</v>
      </c>
      <c r="L403" s="1">
        <v>0</v>
      </c>
      <c r="M403" s="1">
        <v>0</v>
      </c>
      <c r="N403" s="1">
        <v>0</v>
      </c>
      <c r="O403" s="1">
        <v>6000</v>
      </c>
      <c r="P403" s="1">
        <v>0</v>
      </c>
      <c r="Q403" s="1">
        <v>0</v>
      </c>
      <c r="R403" s="1">
        <v>0</v>
      </c>
      <c r="S403" s="1">
        <v>0</v>
      </c>
      <c r="T403" s="1">
        <v>6000</v>
      </c>
      <c r="U403" s="1">
        <v>0</v>
      </c>
      <c r="V403" s="1">
        <v>0</v>
      </c>
      <c r="W403" s="1">
        <v>0</v>
      </c>
      <c r="X403" s="1">
        <v>0</v>
      </c>
      <c r="Y403" s="1">
        <v>0</v>
      </c>
      <c r="Z403" s="1">
        <v>0</v>
      </c>
      <c r="AA403" s="1">
        <v>0</v>
      </c>
    </row>
    <row r="404" spans="2:27" ht="60" customHeight="1" x14ac:dyDescent="0.25">
      <c r="B404" s="1" t="s">
        <v>90</v>
      </c>
      <c r="C404" s="1" t="str">
        <f>"09607052340390020244"</f>
        <v>09607052340390020244</v>
      </c>
      <c r="D404" s="1">
        <v>42200</v>
      </c>
      <c r="E404" s="1">
        <v>0</v>
      </c>
      <c r="F404" s="1">
        <v>42200</v>
      </c>
      <c r="G404" s="1">
        <v>42200</v>
      </c>
      <c r="H404" s="1">
        <v>0</v>
      </c>
      <c r="I404" s="1">
        <v>1</v>
      </c>
      <c r="J404" s="1">
        <v>42200</v>
      </c>
      <c r="K404" s="1">
        <v>1</v>
      </c>
      <c r="L404" s="1">
        <v>0</v>
      </c>
      <c r="M404" s="1">
        <v>0</v>
      </c>
      <c r="N404" s="1">
        <v>0</v>
      </c>
      <c r="O404" s="1">
        <v>42200</v>
      </c>
      <c r="P404" s="1">
        <v>0</v>
      </c>
      <c r="Q404" s="1">
        <v>0</v>
      </c>
      <c r="R404" s="1">
        <v>0</v>
      </c>
      <c r="S404" s="1">
        <v>0</v>
      </c>
      <c r="T404" s="1">
        <v>42200</v>
      </c>
      <c r="U404" s="1">
        <v>0</v>
      </c>
      <c r="V404" s="1">
        <v>0</v>
      </c>
      <c r="W404" s="1">
        <v>0</v>
      </c>
      <c r="X404" s="1">
        <v>0</v>
      </c>
      <c r="Y404" s="1">
        <v>0</v>
      </c>
      <c r="Z404" s="1">
        <v>0</v>
      </c>
      <c r="AA404" s="1">
        <v>0</v>
      </c>
    </row>
    <row r="405" spans="2:27" ht="60" customHeight="1" x14ac:dyDescent="0.25">
      <c r="B405" s="1" t="s">
        <v>91</v>
      </c>
      <c r="C405" s="1" t="str">
        <f>"09604012340390019244"</f>
        <v>09604012340390019244</v>
      </c>
      <c r="D405" s="1">
        <v>436150</v>
      </c>
      <c r="E405" s="1">
        <v>0</v>
      </c>
      <c r="F405" s="1">
        <v>426997.37</v>
      </c>
      <c r="G405" s="1">
        <v>426997.37</v>
      </c>
      <c r="H405" s="1">
        <v>0</v>
      </c>
      <c r="I405" s="1">
        <v>0.97901499999999997</v>
      </c>
      <c r="J405" s="1">
        <v>403053.57</v>
      </c>
      <c r="K405" s="1">
        <v>0.92411699999999997</v>
      </c>
      <c r="L405" s="1">
        <v>9152.6299999999992</v>
      </c>
      <c r="M405" s="1">
        <v>9152.6299999999992</v>
      </c>
      <c r="N405" s="1">
        <v>33096.43</v>
      </c>
      <c r="O405" s="1">
        <v>771500</v>
      </c>
      <c r="P405" s="1">
        <v>310800</v>
      </c>
      <c r="Q405" s="1">
        <v>310800</v>
      </c>
      <c r="R405" s="1">
        <v>0</v>
      </c>
      <c r="S405" s="1">
        <v>0.40285199999999999</v>
      </c>
      <c r="T405" s="1">
        <v>771500</v>
      </c>
      <c r="U405" s="1">
        <v>0</v>
      </c>
      <c r="V405" s="1">
        <v>0</v>
      </c>
      <c r="W405" s="1">
        <v>0</v>
      </c>
      <c r="X405" s="1">
        <v>0</v>
      </c>
      <c r="Y405" s="1">
        <v>0</v>
      </c>
      <c r="Z405" s="1">
        <v>0</v>
      </c>
      <c r="AA405" s="1">
        <v>0</v>
      </c>
    </row>
    <row r="406" spans="2:27" ht="60" customHeight="1" x14ac:dyDescent="0.25">
      <c r="B406" s="1" t="s">
        <v>91</v>
      </c>
      <c r="C406" s="1" t="str">
        <f>"09604012340390020242"</f>
        <v>09604012340390020242</v>
      </c>
      <c r="D406" s="1">
        <v>1271300</v>
      </c>
      <c r="E406" s="1">
        <v>0</v>
      </c>
      <c r="F406" s="1">
        <v>1226567.8799999999</v>
      </c>
      <c r="G406" s="1">
        <v>1226567.8799999999</v>
      </c>
      <c r="H406" s="1">
        <v>0</v>
      </c>
      <c r="I406" s="1">
        <v>0.96481399999999995</v>
      </c>
      <c r="J406" s="1">
        <v>1219601.1000000001</v>
      </c>
      <c r="K406" s="1">
        <v>0.95933400000000002</v>
      </c>
      <c r="L406" s="1">
        <v>44732.12</v>
      </c>
      <c r="M406" s="1">
        <v>44732.12</v>
      </c>
      <c r="N406" s="1">
        <v>51698.9</v>
      </c>
      <c r="O406" s="1">
        <v>436700</v>
      </c>
      <c r="P406" s="1">
        <v>18900</v>
      </c>
      <c r="Q406" s="1">
        <v>18900</v>
      </c>
      <c r="R406" s="1">
        <v>0</v>
      </c>
      <c r="S406" s="1">
        <v>4.3278999999999998E-2</v>
      </c>
      <c r="T406" s="1">
        <v>436700</v>
      </c>
      <c r="U406" s="1">
        <v>0</v>
      </c>
      <c r="V406" s="1">
        <v>0</v>
      </c>
      <c r="W406" s="1">
        <v>0</v>
      </c>
      <c r="X406" s="1">
        <v>0</v>
      </c>
      <c r="Y406" s="1">
        <v>0</v>
      </c>
      <c r="Z406" s="1">
        <v>0</v>
      </c>
      <c r="AA406" s="1">
        <v>0</v>
      </c>
    </row>
    <row r="407" spans="2:27" ht="60" customHeight="1" x14ac:dyDescent="0.25">
      <c r="B407" s="1" t="s">
        <v>91</v>
      </c>
      <c r="C407" s="1" t="str">
        <f>"09604012340390020244"</f>
        <v>09604012340390020244</v>
      </c>
      <c r="D407" s="1">
        <v>4220500</v>
      </c>
      <c r="E407" s="1">
        <v>0</v>
      </c>
      <c r="F407" s="1">
        <v>4220075.0199999996</v>
      </c>
      <c r="G407" s="1">
        <v>4220075.0199999996</v>
      </c>
      <c r="H407" s="1">
        <v>0</v>
      </c>
      <c r="I407" s="1">
        <v>0.99989899999999998</v>
      </c>
      <c r="J407" s="1">
        <v>4204802.18</v>
      </c>
      <c r="K407" s="1">
        <v>0.99628099999999997</v>
      </c>
      <c r="L407" s="1">
        <v>424.98</v>
      </c>
      <c r="M407" s="1">
        <v>424.98</v>
      </c>
      <c r="N407" s="1">
        <v>15697.82</v>
      </c>
      <c r="O407" s="1">
        <v>4056700</v>
      </c>
      <c r="P407" s="1">
        <v>1407783.4</v>
      </c>
      <c r="Q407" s="1">
        <v>1289783.3999999999</v>
      </c>
      <c r="R407" s="1">
        <v>118000</v>
      </c>
      <c r="S407" s="1">
        <v>0.31793900000000003</v>
      </c>
      <c r="T407" s="1">
        <v>4056700</v>
      </c>
      <c r="U407" s="1">
        <v>0</v>
      </c>
      <c r="V407" s="1">
        <v>0</v>
      </c>
      <c r="W407" s="1">
        <v>0</v>
      </c>
      <c r="X407" s="1">
        <v>0</v>
      </c>
      <c r="Y407" s="1">
        <v>0</v>
      </c>
      <c r="Z407" s="1">
        <v>0</v>
      </c>
      <c r="AA407" s="1">
        <v>0</v>
      </c>
    </row>
    <row r="408" spans="2:27" ht="60" customHeight="1" x14ac:dyDescent="0.25">
      <c r="B408" s="1" t="s">
        <v>91</v>
      </c>
      <c r="C408" s="1" t="str">
        <f>"09607052340390020244"</f>
        <v>09607052340390020244</v>
      </c>
      <c r="D408" s="1">
        <v>31450</v>
      </c>
      <c r="E408" s="1">
        <v>0</v>
      </c>
      <c r="F408" s="1">
        <v>31412.560000000001</v>
      </c>
      <c r="G408" s="1">
        <v>31412.560000000001</v>
      </c>
      <c r="H408" s="1">
        <v>0</v>
      </c>
      <c r="I408" s="1">
        <v>0.99880999999999998</v>
      </c>
      <c r="J408" s="1">
        <v>31412.560000000001</v>
      </c>
      <c r="K408" s="1">
        <v>0.99880999999999998</v>
      </c>
      <c r="L408" s="1">
        <v>37.44</v>
      </c>
      <c r="M408" s="1">
        <v>37.44</v>
      </c>
      <c r="N408" s="1">
        <v>37.44</v>
      </c>
      <c r="O408" s="1">
        <v>42200</v>
      </c>
      <c r="P408" s="1">
        <v>0</v>
      </c>
      <c r="Q408" s="1">
        <v>0</v>
      </c>
      <c r="R408" s="1">
        <v>0</v>
      </c>
      <c r="S408" s="1">
        <v>0</v>
      </c>
      <c r="T408" s="1">
        <v>42200</v>
      </c>
      <c r="U408" s="1">
        <v>0</v>
      </c>
      <c r="V408" s="1">
        <v>0</v>
      </c>
      <c r="W408" s="1">
        <v>0</v>
      </c>
      <c r="X408" s="1">
        <v>0</v>
      </c>
      <c r="Y408" s="1">
        <v>0</v>
      </c>
      <c r="Z408" s="1">
        <v>0</v>
      </c>
      <c r="AA408" s="1">
        <v>0</v>
      </c>
    </row>
    <row r="409" spans="2:27" x14ac:dyDescent="0.25">
      <c r="D409" s="1">
        <f>SUBTOTAL(9,D2:D408)</f>
        <v>1161073634.9000001</v>
      </c>
      <c r="F409" s="1">
        <f>SUBTOTAL(9,F2:F408)</f>
        <v>1153040379.96</v>
      </c>
      <c r="G409" s="1">
        <f>SUBTOTAL(9,G2:G408)</f>
        <v>1153040379.96</v>
      </c>
      <c r="I409" s="1">
        <f>G409/D409*100</f>
        <v>99.30811839158747</v>
      </c>
      <c r="J409" s="1">
        <f>SUBTOTAL(9,J2:J408)</f>
        <v>1145381212.9499998</v>
      </c>
      <c r="K409" s="1">
        <f>J409/D409%</f>
        <v>98.648455922319528</v>
      </c>
    </row>
  </sheetData>
  <autoFilter ref="B1:AA408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H17"/>
  <sheetViews>
    <sheetView topLeftCell="A7" workbookViewId="0">
      <selection activeCell="H9" sqref="H9"/>
    </sheetView>
  </sheetViews>
  <sheetFormatPr defaultRowHeight="15" x14ac:dyDescent="0.25"/>
  <cols>
    <col min="2" max="2" width="45.7109375" customWidth="1"/>
    <col min="3" max="3" width="13.42578125" customWidth="1"/>
    <col min="4" max="4" width="16.28515625" customWidth="1"/>
    <col min="5" max="5" width="13.42578125" customWidth="1"/>
    <col min="7" max="7" width="13" customWidth="1"/>
    <col min="8" max="8" width="16.42578125" customWidth="1"/>
  </cols>
  <sheetData>
    <row r="4" spans="2:8" x14ac:dyDescent="0.25">
      <c r="H4" t="s">
        <v>118</v>
      </c>
    </row>
    <row r="5" spans="2:8" ht="66" x14ac:dyDescent="0.25">
      <c r="B5" s="45" t="s">
        <v>237</v>
      </c>
      <c r="C5" s="46" t="s">
        <v>238</v>
      </c>
      <c r="D5" s="46" t="s">
        <v>318</v>
      </c>
      <c r="E5" s="47">
        <v>19414.552380000001</v>
      </c>
      <c r="F5" s="47">
        <v>4099.2523799999999</v>
      </c>
      <c r="G5" s="47">
        <v>83</v>
      </c>
      <c r="H5" s="2">
        <f>SUM(G5/F5%)</f>
        <v>2.0247594513807416</v>
      </c>
    </row>
    <row r="6" spans="2:8" ht="66" x14ac:dyDescent="0.25">
      <c r="B6" s="45" t="s">
        <v>244</v>
      </c>
      <c r="C6" s="46" t="s">
        <v>245</v>
      </c>
      <c r="D6" s="46" t="s">
        <v>310</v>
      </c>
      <c r="E6" s="47">
        <v>53984.752</v>
      </c>
      <c r="F6" s="47">
        <v>7228.0519999999997</v>
      </c>
      <c r="G6" s="47">
        <v>256.3</v>
      </c>
      <c r="H6" s="2">
        <f t="shared" ref="H6:H17" si="0">SUM(G6/F6%)</f>
        <v>3.5459069746592862</v>
      </c>
    </row>
    <row r="7" spans="2:8" ht="82.5" x14ac:dyDescent="0.25">
      <c r="B7" s="45" t="s">
        <v>250</v>
      </c>
      <c r="C7" s="46" t="s">
        <v>251</v>
      </c>
      <c r="D7" s="46" t="s">
        <v>311</v>
      </c>
      <c r="E7" s="47">
        <v>88053.454100000003</v>
      </c>
      <c r="F7" s="47">
        <v>15307.7541</v>
      </c>
      <c r="G7" s="47">
        <v>46.3</v>
      </c>
      <c r="H7" s="2">
        <f t="shared" si="0"/>
        <v>0.3024610906181201</v>
      </c>
    </row>
    <row r="8" spans="2:8" ht="82.5" x14ac:dyDescent="0.25">
      <c r="B8" s="45" t="s">
        <v>260</v>
      </c>
      <c r="C8" s="46" t="s">
        <v>261</v>
      </c>
      <c r="D8" s="46" t="s">
        <v>312</v>
      </c>
      <c r="E8" s="47">
        <v>35255</v>
      </c>
      <c r="F8" s="47">
        <v>3348.9</v>
      </c>
      <c r="G8" s="47">
        <v>75.599999999999994</v>
      </c>
      <c r="H8" s="2">
        <f t="shared" si="0"/>
        <v>2.2574576726686368</v>
      </c>
    </row>
    <row r="9" spans="2:8" ht="66" x14ac:dyDescent="0.25">
      <c r="B9" s="45" t="s">
        <v>265</v>
      </c>
      <c r="C9" s="46" t="s">
        <v>266</v>
      </c>
      <c r="D9" s="46" t="s">
        <v>313</v>
      </c>
      <c r="E9" s="47">
        <v>32019.89026</v>
      </c>
      <c r="F9" s="47">
        <v>3577.0902599999999</v>
      </c>
      <c r="G9" s="47">
        <v>252.6</v>
      </c>
      <c r="H9" s="2">
        <f t="shared" si="0"/>
        <v>7.0616054289890915</v>
      </c>
    </row>
    <row r="10" spans="2:8" ht="66" x14ac:dyDescent="0.25">
      <c r="B10" s="45" t="s">
        <v>269</v>
      </c>
      <c r="C10" s="46" t="s">
        <v>270</v>
      </c>
      <c r="D10" s="46" t="s">
        <v>315</v>
      </c>
      <c r="E10" s="47">
        <v>20068.900280000002</v>
      </c>
      <c r="F10" s="47">
        <v>3104.4002799999998</v>
      </c>
      <c r="G10" s="47">
        <v>108.3</v>
      </c>
      <c r="H10" s="2">
        <f t="shared" si="0"/>
        <v>3.4885965156529366</v>
      </c>
    </row>
    <row r="11" spans="2:8" ht="66" x14ac:dyDescent="0.25">
      <c r="B11" s="45" t="s">
        <v>272</v>
      </c>
      <c r="C11" s="46" t="s">
        <v>273</v>
      </c>
      <c r="D11" s="46" t="s">
        <v>316</v>
      </c>
      <c r="E11" s="47">
        <v>20626.239140000001</v>
      </c>
      <c r="F11" s="47">
        <v>2610.83914</v>
      </c>
      <c r="G11" s="47">
        <v>44.8</v>
      </c>
      <c r="H11" s="2">
        <f t="shared" si="0"/>
        <v>1.715923409973086</v>
      </c>
    </row>
    <row r="12" spans="2:8" ht="66" x14ac:dyDescent="0.25">
      <c r="B12" s="45" t="s">
        <v>277</v>
      </c>
      <c r="C12" s="46" t="s">
        <v>278</v>
      </c>
      <c r="D12" s="46" t="s">
        <v>317</v>
      </c>
      <c r="E12" s="47">
        <v>85070.282579999999</v>
      </c>
      <c r="F12" s="47">
        <v>14023.38258</v>
      </c>
      <c r="G12" s="47">
        <v>149</v>
      </c>
      <c r="H12" s="2">
        <f t="shared" si="0"/>
        <v>1.0625111249015071</v>
      </c>
    </row>
    <row r="13" spans="2:8" ht="66" x14ac:dyDescent="0.25">
      <c r="B13" s="45" t="s">
        <v>283</v>
      </c>
      <c r="C13" s="46" t="s">
        <v>284</v>
      </c>
      <c r="D13" s="46" t="s">
        <v>319</v>
      </c>
      <c r="E13" s="47">
        <v>60099.429989999997</v>
      </c>
      <c r="F13" s="47">
        <v>8493.8299900000002</v>
      </c>
      <c r="G13" s="47">
        <v>126</v>
      </c>
      <c r="H13" s="2">
        <f t="shared" si="0"/>
        <v>1.4834297383906079</v>
      </c>
    </row>
    <row r="14" spans="2:8" ht="66" x14ac:dyDescent="0.25">
      <c r="B14" s="45" t="s">
        <v>285</v>
      </c>
      <c r="C14" s="46" t="s">
        <v>286</v>
      </c>
      <c r="D14" s="46" t="s">
        <v>320</v>
      </c>
      <c r="E14" s="47">
        <v>21595.913</v>
      </c>
      <c r="F14" s="47">
        <v>2194.913</v>
      </c>
      <c r="G14" s="47">
        <v>29</v>
      </c>
      <c r="H14" s="2">
        <f t="shared" si="0"/>
        <v>1.3212368781815043</v>
      </c>
    </row>
    <row r="15" spans="2:8" ht="66" x14ac:dyDescent="0.25">
      <c r="B15" s="45" t="s">
        <v>290</v>
      </c>
      <c r="C15" s="46" t="s">
        <v>291</v>
      </c>
      <c r="D15" s="46" t="s">
        <v>321</v>
      </c>
      <c r="E15" s="47">
        <v>29635.519</v>
      </c>
      <c r="F15" s="47">
        <v>3479.4189999999999</v>
      </c>
      <c r="G15" s="47">
        <v>2.5</v>
      </c>
      <c r="H15" s="2">
        <f t="shared" si="0"/>
        <v>7.1851076286012117E-2</v>
      </c>
    </row>
    <row r="16" spans="2:8" ht="66" x14ac:dyDescent="0.25">
      <c r="B16" s="45" t="s">
        <v>294</v>
      </c>
      <c r="C16" s="46" t="s">
        <v>295</v>
      </c>
      <c r="D16" s="46" t="s">
        <v>322</v>
      </c>
      <c r="E16" s="47">
        <v>28327.5</v>
      </c>
      <c r="F16" s="47">
        <v>2238.5</v>
      </c>
      <c r="G16" s="47">
        <v>61</v>
      </c>
      <c r="H16" s="2">
        <f t="shared" si="0"/>
        <v>2.7250390886754521</v>
      </c>
    </row>
    <row r="17" spans="2:8" ht="82.5" x14ac:dyDescent="0.25">
      <c r="B17" s="45" t="s">
        <v>299</v>
      </c>
      <c r="C17" s="46" t="s">
        <v>300</v>
      </c>
      <c r="D17" s="46" t="s">
        <v>314</v>
      </c>
      <c r="E17" s="47">
        <v>48945.714999999997</v>
      </c>
      <c r="F17" s="47">
        <v>5355.1149999999998</v>
      </c>
      <c r="G17" s="47">
        <v>88.3</v>
      </c>
      <c r="H17" s="2">
        <f t="shared" si="0"/>
        <v>1.6488908268076408</v>
      </c>
    </row>
  </sheetData>
  <pageMargins left="0.7" right="0.7" top="0.75" bottom="0.75" header="0.3" footer="0.3"/>
  <pageSetup paperSize="9" scale="64" fitToHeight="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W81"/>
  <sheetViews>
    <sheetView topLeftCell="A4" zoomScale="130" zoomScaleNormal="130" workbookViewId="0">
      <selection activeCell="E14" sqref="E14:E77"/>
    </sheetView>
  </sheetViews>
  <sheetFormatPr defaultRowHeight="15" x14ac:dyDescent="0.25"/>
  <cols>
    <col min="1" max="2" width="9.140625" style="53"/>
    <col min="3" max="3" width="47.140625" style="53" customWidth="1"/>
    <col min="4" max="4" width="13.140625" style="53" customWidth="1"/>
    <col min="5" max="5" width="12.5703125" style="53" customWidth="1"/>
    <col min="6" max="6" width="12.28515625" style="53" customWidth="1"/>
    <col min="7" max="7" width="11" style="53" customWidth="1"/>
    <col min="8" max="8" width="11.5703125" style="53" customWidth="1"/>
    <col min="9" max="9" width="11.85546875" style="53" customWidth="1"/>
    <col min="10" max="19" width="9.140625" style="53"/>
    <col min="20" max="20" width="12.5703125" style="53" customWidth="1"/>
    <col min="21" max="21" width="11.28515625" style="53" customWidth="1"/>
    <col min="22" max="22" width="9.140625" style="53" customWidth="1"/>
    <col min="23" max="16384" width="9.140625" style="53"/>
  </cols>
  <sheetData>
    <row r="1" spans="2:23" ht="18.75" x14ac:dyDescent="0.3">
      <c r="R1" s="39" t="s">
        <v>215</v>
      </c>
      <c r="S1" s="40"/>
      <c r="T1" s="39"/>
      <c r="U1" s="39"/>
      <c r="V1" s="39"/>
      <c r="W1" s="41"/>
    </row>
    <row r="2" spans="2:23" ht="15" customHeight="1" x14ac:dyDescent="0.3">
      <c r="C2" s="165" t="s">
        <v>309</v>
      </c>
      <c r="R2" s="42" t="s">
        <v>216</v>
      </c>
      <c r="S2" s="43"/>
      <c r="T2" s="42"/>
      <c r="U2" s="42"/>
      <c r="V2" s="42"/>
      <c r="W2" s="44"/>
    </row>
    <row r="3" spans="2:23" ht="18.75" x14ac:dyDescent="0.3">
      <c r="C3" s="165"/>
      <c r="R3" s="42" t="s">
        <v>217</v>
      </c>
      <c r="S3" s="43"/>
      <c r="T3" s="42"/>
      <c r="U3" s="42"/>
      <c r="V3" s="42"/>
      <c r="W3" s="44"/>
    </row>
    <row r="4" spans="2:23" ht="18.75" x14ac:dyDescent="0.3">
      <c r="C4" s="165"/>
      <c r="R4" s="42"/>
      <c r="S4" s="43"/>
      <c r="T4" s="42"/>
      <c r="U4" s="42"/>
      <c r="V4" s="42"/>
      <c r="W4" s="44"/>
    </row>
    <row r="5" spans="2:23" ht="18.75" x14ac:dyDescent="0.3">
      <c r="C5" s="165"/>
      <c r="R5" s="42" t="s">
        <v>323</v>
      </c>
      <c r="S5" s="43"/>
      <c r="T5" s="42"/>
      <c r="U5" s="42"/>
      <c r="V5" s="42"/>
      <c r="W5" s="44"/>
    </row>
    <row r="6" spans="2:23" ht="15" customHeight="1" x14ac:dyDescent="0.25">
      <c r="E6" s="166" t="s">
        <v>374</v>
      </c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</row>
    <row r="7" spans="2:23" ht="15" customHeight="1" x14ac:dyDescent="0.25"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</row>
    <row r="8" spans="2:23" ht="15" customHeight="1" x14ac:dyDescent="0.25"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</row>
    <row r="10" spans="2:23" ht="15" customHeight="1" x14ac:dyDescent="0.25">
      <c r="B10" s="135" t="s">
        <v>100</v>
      </c>
      <c r="C10" s="135" t="s">
        <v>101</v>
      </c>
      <c r="D10" s="164" t="s">
        <v>219</v>
      </c>
      <c r="E10" s="164" t="s">
        <v>219</v>
      </c>
      <c r="F10" s="60" t="s">
        <v>192</v>
      </c>
      <c r="G10" s="164" t="s">
        <v>7</v>
      </c>
      <c r="H10" s="164" t="s">
        <v>8</v>
      </c>
      <c r="I10" s="164" t="s">
        <v>9</v>
      </c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7"/>
      <c r="U10" s="141" t="s">
        <v>103</v>
      </c>
      <c r="V10" s="144" t="s">
        <v>344</v>
      </c>
    </row>
    <row r="11" spans="2:23" ht="38.25" customHeight="1" x14ac:dyDescent="0.25">
      <c r="B11" s="136"/>
      <c r="C11" s="136"/>
      <c r="D11" s="164" t="s">
        <v>221</v>
      </c>
      <c r="E11" s="164" t="s">
        <v>222</v>
      </c>
      <c r="F11" s="60" t="s">
        <v>223</v>
      </c>
      <c r="G11" s="164" t="s">
        <v>220</v>
      </c>
      <c r="H11" s="164" t="s">
        <v>220</v>
      </c>
      <c r="I11" s="164" t="s">
        <v>220</v>
      </c>
      <c r="J11" s="149" t="s">
        <v>110</v>
      </c>
      <c r="K11" s="151"/>
      <c r="L11" s="148" t="s">
        <v>111</v>
      </c>
      <c r="M11" s="152"/>
      <c r="N11" s="149" t="s">
        <v>112</v>
      </c>
      <c r="O11" s="151"/>
      <c r="P11" s="149" t="s">
        <v>113</v>
      </c>
      <c r="Q11" s="151"/>
      <c r="R11" s="149" t="s">
        <v>114</v>
      </c>
      <c r="S11" s="151"/>
      <c r="T11" s="4" t="s">
        <v>115</v>
      </c>
      <c r="U11" s="142"/>
      <c r="V11" s="145"/>
    </row>
    <row r="12" spans="2:23" ht="110.25" customHeight="1" x14ac:dyDescent="0.25">
      <c r="B12" s="137"/>
      <c r="C12" s="137"/>
      <c r="D12" s="164" t="s">
        <v>220</v>
      </c>
      <c r="E12" s="164" t="s">
        <v>220</v>
      </c>
      <c r="F12" s="60" t="s">
        <v>224</v>
      </c>
      <c r="G12" s="164" t="s">
        <v>220</v>
      </c>
      <c r="H12" s="164" t="s">
        <v>220</v>
      </c>
      <c r="I12" s="164" t="s">
        <v>220</v>
      </c>
      <c r="J12" s="6" t="s">
        <v>116</v>
      </c>
      <c r="K12" s="8" t="s">
        <v>117</v>
      </c>
      <c r="L12" s="8" t="s">
        <v>119</v>
      </c>
      <c r="M12" s="8" t="s">
        <v>117</v>
      </c>
      <c r="N12" s="8"/>
      <c r="O12" s="8" t="s">
        <v>117</v>
      </c>
      <c r="P12" s="8"/>
      <c r="Q12" s="8" t="s">
        <v>117</v>
      </c>
      <c r="R12" s="8" t="s">
        <v>119</v>
      </c>
      <c r="S12" s="8" t="s">
        <v>117</v>
      </c>
      <c r="T12" s="9" t="s">
        <v>119</v>
      </c>
      <c r="U12" s="143"/>
      <c r="V12" s="146"/>
    </row>
    <row r="13" spans="2:23" x14ac:dyDescent="0.25">
      <c r="B13" s="10">
        <v>1</v>
      </c>
      <c r="C13" s="10">
        <v>2</v>
      </c>
      <c r="D13" s="10"/>
      <c r="E13" s="10"/>
      <c r="F13" s="10"/>
      <c r="G13" s="10"/>
      <c r="H13" s="10"/>
      <c r="I13" s="10"/>
      <c r="J13" s="10">
        <v>11</v>
      </c>
      <c r="K13" s="10">
        <v>12</v>
      </c>
      <c r="L13" s="10">
        <v>13</v>
      </c>
      <c r="M13" s="10">
        <v>14</v>
      </c>
      <c r="N13" s="10">
        <v>15</v>
      </c>
      <c r="O13" s="10">
        <v>16</v>
      </c>
      <c r="P13" s="10">
        <v>17</v>
      </c>
      <c r="Q13" s="10">
        <v>18</v>
      </c>
      <c r="R13" s="10">
        <v>19</v>
      </c>
      <c r="S13" s="10">
        <v>20</v>
      </c>
      <c r="T13" s="10">
        <v>21</v>
      </c>
      <c r="U13" s="10">
        <v>22</v>
      </c>
      <c r="V13" s="10">
        <v>23</v>
      </c>
    </row>
    <row r="14" spans="2:23" ht="21.75" x14ac:dyDescent="0.25">
      <c r="B14" s="10">
        <v>1</v>
      </c>
      <c r="C14" s="11" t="s">
        <v>123</v>
      </c>
      <c r="D14" s="105">
        <v>61355.8</v>
      </c>
      <c r="E14" s="105">
        <v>10111.5</v>
      </c>
      <c r="F14" s="105">
        <v>48722.295859999998</v>
      </c>
      <c r="G14" s="106">
        <v>0.77625115858181282</v>
      </c>
      <c r="H14" s="105">
        <v>11968.732110000001</v>
      </c>
      <c r="I14" s="106">
        <v>0.19507091603401797</v>
      </c>
      <c r="J14" s="14">
        <v>0</v>
      </c>
      <c r="K14" s="14">
        <v>15</v>
      </c>
      <c r="L14" s="14">
        <v>0</v>
      </c>
      <c r="M14" s="14">
        <v>5</v>
      </c>
      <c r="N14" s="15">
        <f>'[1]СВОД 1 кв.2024'!AA14</f>
        <v>9.1684423628645793E-3</v>
      </c>
      <c r="O14" s="14">
        <v>20</v>
      </c>
      <c r="P14" s="15">
        <f>'[1]СВОД 1 кв.2024'!AB14</f>
        <v>0</v>
      </c>
      <c r="Q14" s="14">
        <v>20</v>
      </c>
      <c r="R14" s="14">
        <v>0</v>
      </c>
      <c r="S14" s="48">
        <v>20</v>
      </c>
      <c r="T14" s="19">
        <f>SUM(E14+G14+I14+K14+M14+O14+Q14+S14)</f>
        <v>10192.471322074616</v>
      </c>
      <c r="U14" s="15">
        <f t="shared" ref="U14:U77" si="0">ROUND(T14/64,2)</f>
        <v>159.26</v>
      </c>
      <c r="V14" s="20" t="s">
        <v>124</v>
      </c>
    </row>
    <row r="15" spans="2:23" ht="21.75" x14ac:dyDescent="0.25">
      <c r="B15" s="10">
        <v>2</v>
      </c>
      <c r="C15" s="11" t="s">
        <v>125</v>
      </c>
      <c r="D15" s="105">
        <v>30706.5</v>
      </c>
      <c r="E15" s="105">
        <v>2577</v>
      </c>
      <c r="F15" s="105">
        <v>24927.24265</v>
      </c>
      <c r="G15" s="106">
        <v>0.69929626309662396</v>
      </c>
      <c r="H15" s="105">
        <v>6790.5175600000002</v>
      </c>
      <c r="I15" s="106">
        <v>0.22114267532932766</v>
      </c>
      <c r="J15" s="14">
        <v>2</v>
      </c>
      <c r="K15" s="14">
        <v>5</v>
      </c>
      <c r="L15" s="14">
        <v>0</v>
      </c>
      <c r="M15" s="14">
        <v>5</v>
      </c>
      <c r="N15" s="15">
        <f>'[1]СВОД 1 кв.2024'!AA15</f>
        <v>3.5622976754936378E-2</v>
      </c>
      <c r="O15" s="14">
        <v>10</v>
      </c>
      <c r="P15" s="15">
        <f>'[1]СВОД 1 кв.2024'!AB15</f>
        <v>0</v>
      </c>
      <c r="Q15" s="14">
        <v>20</v>
      </c>
      <c r="R15" s="14">
        <v>0</v>
      </c>
      <c r="S15" s="48">
        <v>20</v>
      </c>
      <c r="T15" s="19">
        <f t="shared" ref="T15:T77" si="1">SUM(E15+G15+I15+K15+M15+O15+Q15+S15)</f>
        <v>2637.9204389384258</v>
      </c>
      <c r="U15" s="15">
        <f t="shared" si="0"/>
        <v>41.22</v>
      </c>
      <c r="V15" s="20" t="s">
        <v>124</v>
      </c>
    </row>
    <row r="16" spans="2:23" ht="21.75" x14ac:dyDescent="0.25">
      <c r="B16" s="10">
        <v>3</v>
      </c>
      <c r="C16" s="11" t="s">
        <v>127</v>
      </c>
      <c r="D16" s="105">
        <v>64089.2</v>
      </c>
      <c r="E16" s="105">
        <v>9169.2000000000007</v>
      </c>
      <c r="F16" s="105">
        <v>53204.46658</v>
      </c>
      <c r="G16" s="106">
        <v>0.91206173930113854</v>
      </c>
      <c r="H16" s="105">
        <v>15769.486559999999</v>
      </c>
      <c r="I16" s="106">
        <v>0.24605528794243023</v>
      </c>
      <c r="J16" s="14">
        <v>3</v>
      </c>
      <c r="K16" s="14">
        <v>0</v>
      </c>
      <c r="L16" s="14">
        <v>0</v>
      </c>
      <c r="M16" s="14">
        <v>5</v>
      </c>
      <c r="N16" s="15">
        <f>'[1]СВОД 1 кв.2024'!AA16</f>
        <v>9.2094930605072754E-3</v>
      </c>
      <c r="O16" s="14">
        <v>20</v>
      </c>
      <c r="P16" s="15">
        <f>'[1]СВОД 1 кв.2024'!AB16</f>
        <v>0</v>
      </c>
      <c r="Q16" s="14">
        <v>20</v>
      </c>
      <c r="R16" s="14">
        <v>0</v>
      </c>
      <c r="S16" s="48">
        <v>20</v>
      </c>
      <c r="T16" s="19">
        <f t="shared" si="1"/>
        <v>9235.3581170272446</v>
      </c>
      <c r="U16" s="15">
        <f t="shared" si="0"/>
        <v>144.30000000000001</v>
      </c>
      <c r="V16" s="20" t="s">
        <v>124</v>
      </c>
    </row>
    <row r="17" spans="2:23" ht="21.75" x14ac:dyDescent="0.25">
      <c r="B17" s="10">
        <v>4</v>
      </c>
      <c r="C17" s="11" t="s">
        <v>128</v>
      </c>
      <c r="D17" s="105">
        <v>23385.599999999999</v>
      </c>
      <c r="E17" s="105">
        <v>4564.7</v>
      </c>
      <c r="F17" s="105">
        <v>18723.722610000001</v>
      </c>
      <c r="G17" s="106">
        <v>0.79921706793436587</v>
      </c>
      <c r="H17" s="105">
        <v>4323.1169900000004</v>
      </c>
      <c r="I17" s="106">
        <v>0.18486235076286262</v>
      </c>
      <c r="J17" s="14">
        <v>3</v>
      </c>
      <c r="K17" s="14">
        <v>0</v>
      </c>
      <c r="L17" s="14">
        <v>0</v>
      </c>
      <c r="M17" s="14">
        <v>5</v>
      </c>
      <c r="N17" s="15">
        <f>'[1]СВОД 1 кв.2024'!AA17</f>
        <v>3.3839563790719528E-2</v>
      </c>
      <c r="O17" s="14">
        <v>10</v>
      </c>
      <c r="P17" s="15">
        <f>'[1]СВОД 1 кв.2024'!AB17</f>
        <v>0.14704761492121873</v>
      </c>
      <c r="Q17" s="14">
        <v>0</v>
      </c>
      <c r="R17" s="14">
        <v>0</v>
      </c>
      <c r="S17" s="48">
        <v>20</v>
      </c>
      <c r="T17" s="19">
        <f t="shared" si="1"/>
        <v>4600.6840794186974</v>
      </c>
      <c r="U17" s="15">
        <f t="shared" si="0"/>
        <v>71.89</v>
      </c>
      <c r="V17" s="20" t="s">
        <v>126</v>
      </c>
    </row>
    <row r="18" spans="2:23" ht="21.75" x14ac:dyDescent="0.25">
      <c r="B18" s="10">
        <v>5</v>
      </c>
      <c r="C18" s="11" t="s">
        <v>129</v>
      </c>
      <c r="D18" s="105">
        <v>24534.799999999999</v>
      </c>
      <c r="E18" s="105">
        <v>2280.5</v>
      </c>
      <c r="F18" s="105">
        <v>20045.740300000001</v>
      </c>
      <c r="G18" s="106">
        <v>0.8929865073448805</v>
      </c>
      <c r="H18" s="105">
        <v>5621.3694100000002</v>
      </c>
      <c r="I18" s="106">
        <v>0.22911820801473826</v>
      </c>
      <c r="J18" s="14">
        <v>2</v>
      </c>
      <c r="K18" s="14">
        <v>5</v>
      </c>
      <c r="L18" s="14">
        <v>0</v>
      </c>
      <c r="M18" s="14">
        <v>5</v>
      </c>
      <c r="N18" s="15">
        <f>'[1]СВОД 1 кв.2024'!AA18</f>
        <v>1.1594870780522293E-2</v>
      </c>
      <c r="O18" s="14">
        <v>20</v>
      </c>
      <c r="P18" s="15">
        <f>'[1]СВОД 1 кв.2024'!AB18</f>
        <v>0.10259131427663191</v>
      </c>
      <c r="Q18" s="14">
        <v>0</v>
      </c>
      <c r="R18" s="14">
        <v>0</v>
      </c>
      <c r="S18" s="48">
        <v>20</v>
      </c>
      <c r="T18" s="19">
        <f t="shared" si="1"/>
        <v>2331.6221047153599</v>
      </c>
      <c r="U18" s="15">
        <f t="shared" si="0"/>
        <v>36.43</v>
      </c>
      <c r="V18" s="20" t="s">
        <v>124</v>
      </c>
    </row>
    <row r="19" spans="2:23" ht="21.75" x14ac:dyDescent="0.25">
      <c r="B19" s="10">
        <v>6</v>
      </c>
      <c r="C19" s="11" t="s">
        <v>130</v>
      </c>
      <c r="D19" s="105">
        <v>24634.1</v>
      </c>
      <c r="E19" s="105">
        <v>4697.6000000000004</v>
      </c>
      <c r="F19" s="105">
        <v>19428.282159999999</v>
      </c>
      <c r="G19" s="106">
        <v>0.70308953082425063</v>
      </c>
      <c r="H19" s="105">
        <v>5815.36</v>
      </c>
      <c r="I19" s="106">
        <v>0.23606951339809451</v>
      </c>
      <c r="J19" s="14">
        <v>0</v>
      </c>
      <c r="K19" s="14">
        <v>15</v>
      </c>
      <c r="L19" s="14">
        <v>0</v>
      </c>
      <c r="M19" s="14">
        <v>5</v>
      </c>
      <c r="N19" s="15">
        <v>0.01</v>
      </c>
      <c r="O19" s="14">
        <v>20</v>
      </c>
      <c r="P19" s="15">
        <f>'[1]СВОД 1 кв.2024'!AB19</f>
        <v>9.0815882311390504E-3</v>
      </c>
      <c r="Q19" s="14">
        <v>20</v>
      </c>
      <c r="R19" s="14">
        <v>0</v>
      </c>
      <c r="S19" s="48">
        <v>20</v>
      </c>
      <c r="T19" s="19">
        <f t="shared" si="1"/>
        <v>4778.5391590442232</v>
      </c>
      <c r="U19" s="15">
        <f t="shared" si="0"/>
        <v>74.66</v>
      </c>
      <c r="V19" s="20" t="s">
        <v>124</v>
      </c>
    </row>
    <row r="20" spans="2:23" ht="21.75" x14ac:dyDescent="0.25">
      <c r="B20" s="10">
        <v>7</v>
      </c>
      <c r="C20" s="11" t="s">
        <v>131</v>
      </c>
      <c r="D20" s="105">
        <v>26254.3</v>
      </c>
      <c r="E20" s="105">
        <v>2128.4</v>
      </c>
      <c r="F20" s="105">
        <v>21239.4617</v>
      </c>
      <c r="G20" s="106">
        <v>0.88060770531854915</v>
      </c>
      <c r="H20" s="105">
        <v>6340.7511400000003</v>
      </c>
      <c r="I20" s="106">
        <v>0.24151286227398941</v>
      </c>
      <c r="J20" s="14">
        <v>3</v>
      </c>
      <c r="K20" s="14">
        <v>0</v>
      </c>
      <c r="L20" s="14">
        <v>0</v>
      </c>
      <c r="M20" s="14">
        <v>5</v>
      </c>
      <c r="N20" s="15">
        <f>'[1]СВОД 1 кв.2024'!AA20</f>
        <v>0</v>
      </c>
      <c r="O20" s="14">
        <v>20</v>
      </c>
      <c r="P20" s="15">
        <f>'[1]СВОД 1 кв.2024'!AB20</f>
        <v>0</v>
      </c>
      <c r="Q20" s="14">
        <v>20</v>
      </c>
      <c r="R20" s="14">
        <v>0</v>
      </c>
      <c r="S20" s="48">
        <v>20</v>
      </c>
      <c r="T20" s="19">
        <f t="shared" si="1"/>
        <v>2194.5221205675925</v>
      </c>
      <c r="U20" s="15">
        <f t="shared" si="0"/>
        <v>34.29</v>
      </c>
      <c r="V20" s="20" t="s">
        <v>124</v>
      </c>
    </row>
    <row r="21" spans="2:23" ht="21.75" x14ac:dyDescent="0.25">
      <c r="B21" s="10">
        <v>8</v>
      </c>
      <c r="C21" s="11" t="s">
        <v>133</v>
      </c>
      <c r="D21" s="105">
        <v>46878.3</v>
      </c>
      <c r="E21" s="105">
        <v>6074.7</v>
      </c>
      <c r="F21" s="105">
        <v>37965.305659999998</v>
      </c>
      <c r="G21" s="106">
        <v>0.83367026684445322</v>
      </c>
      <c r="H21" s="105">
        <v>9610.3870599999991</v>
      </c>
      <c r="I21" s="106">
        <v>0.20500715810940243</v>
      </c>
      <c r="J21" s="14">
        <v>2</v>
      </c>
      <c r="K21" s="14">
        <v>5</v>
      </c>
      <c r="L21" s="14">
        <v>0</v>
      </c>
      <c r="M21" s="14">
        <v>5</v>
      </c>
      <c r="N21" s="15">
        <f>'[1]СВОД 1 кв.2024'!AA21</f>
        <v>3.3356825039313198E-2</v>
      </c>
      <c r="O21" s="14">
        <v>10</v>
      </c>
      <c r="P21" s="15">
        <f>'[1]СВОД 1 кв.2024'!AB21</f>
        <v>0.236754234547981</v>
      </c>
      <c r="Q21" s="14">
        <v>0</v>
      </c>
      <c r="R21" s="14">
        <v>0</v>
      </c>
      <c r="S21" s="48">
        <v>20</v>
      </c>
      <c r="T21" s="19">
        <f t="shared" si="1"/>
        <v>6115.7386774249544</v>
      </c>
      <c r="U21" s="15">
        <f t="shared" si="0"/>
        <v>95.56</v>
      </c>
      <c r="V21" s="20" t="s">
        <v>126</v>
      </c>
    </row>
    <row r="22" spans="2:23" ht="21.75" x14ac:dyDescent="0.25">
      <c r="B22" s="10">
        <v>9</v>
      </c>
      <c r="C22" s="11" t="s">
        <v>134</v>
      </c>
      <c r="D22" s="105">
        <v>36769.401680000003</v>
      </c>
      <c r="E22" s="105">
        <v>3554.7</v>
      </c>
      <c r="F22" s="105">
        <v>29206.19137</v>
      </c>
      <c r="G22" s="106">
        <v>0.61794449320617773</v>
      </c>
      <c r="H22" s="105">
        <v>6644.2352600000004</v>
      </c>
      <c r="I22" s="106">
        <v>0.18070011902353045</v>
      </c>
      <c r="J22" s="14">
        <v>2</v>
      </c>
      <c r="K22" s="14">
        <v>5</v>
      </c>
      <c r="L22" s="14">
        <v>0</v>
      </c>
      <c r="M22" s="14">
        <v>5</v>
      </c>
      <c r="N22" s="15">
        <f>'[1]СВОД 1 кв.2024'!AA22</f>
        <v>1.1426613792483961E-2</v>
      </c>
      <c r="O22" s="14">
        <v>10</v>
      </c>
      <c r="P22" s="15">
        <f>'[1]СВОД 1 кв.2024'!AB22</f>
        <v>3.14933429491403E-3</v>
      </c>
      <c r="Q22" s="14">
        <v>20</v>
      </c>
      <c r="R22" s="14">
        <v>0</v>
      </c>
      <c r="S22" s="48">
        <v>20</v>
      </c>
      <c r="T22" s="19">
        <f t="shared" si="1"/>
        <v>3615.4986446122298</v>
      </c>
      <c r="U22" s="15">
        <f t="shared" si="0"/>
        <v>56.49</v>
      </c>
      <c r="V22" s="20" t="s">
        <v>124</v>
      </c>
    </row>
    <row r="23" spans="2:23" ht="21.75" x14ac:dyDescent="0.25">
      <c r="B23" s="10">
        <v>10</v>
      </c>
      <c r="C23" s="11" t="s">
        <v>135</v>
      </c>
      <c r="D23" s="105">
        <v>35668.199999999997</v>
      </c>
      <c r="E23" s="105">
        <v>3691.6</v>
      </c>
      <c r="F23" s="105">
        <v>29308.475630000001</v>
      </c>
      <c r="G23" s="106">
        <v>0.83732118322678517</v>
      </c>
      <c r="H23" s="105">
        <v>9606.5</v>
      </c>
      <c r="I23" s="106">
        <v>0.26932954284208344</v>
      </c>
      <c r="J23" s="14">
        <v>0</v>
      </c>
      <c r="K23" s="14">
        <v>15</v>
      </c>
      <c r="L23" s="14">
        <v>0</v>
      </c>
      <c r="M23" s="14">
        <v>5</v>
      </c>
      <c r="N23" s="15">
        <f>'[1]СВОД 1 кв.2024'!AA23</f>
        <v>1.024966033405948E-2</v>
      </c>
      <c r="O23" s="14">
        <v>20</v>
      </c>
      <c r="P23" s="15">
        <f>'[1]СВОД 1 кв.2024'!AB23</f>
        <v>0</v>
      </c>
      <c r="Q23" s="14">
        <v>20</v>
      </c>
      <c r="R23" s="14">
        <v>0</v>
      </c>
      <c r="S23" s="48">
        <v>20</v>
      </c>
      <c r="T23" s="19">
        <f t="shared" si="1"/>
        <v>3772.7066507260688</v>
      </c>
      <c r="U23" s="15">
        <f t="shared" si="0"/>
        <v>58.95</v>
      </c>
      <c r="V23" s="20" t="s">
        <v>124</v>
      </c>
    </row>
    <row r="24" spans="2:23" ht="21" x14ac:dyDescent="0.25">
      <c r="B24" s="10">
        <v>11</v>
      </c>
      <c r="C24" s="11" t="s">
        <v>136</v>
      </c>
      <c r="D24" s="105">
        <v>84103.6</v>
      </c>
      <c r="E24" s="105">
        <v>13134.1</v>
      </c>
      <c r="F24" s="105">
        <v>67963.886249999996</v>
      </c>
      <c r="G24" s="106">
        <v>0.85784525015037194</v>
      </c>
      <c r="H24" s="105">
        <v>17331.594109999998</v>
      </c>
      <c r="I24" s="106">
        <v>0.20607434295321483</v>
      </c>
      <c r="J24" s="14">
        <v>0</v>
      </c>
      <c r="K24" s="14">
        <v>15</v>
      </c>
      <c r="L24" s="14">
        <v>0</v>
      </c>
      <c r="M24" s="14">
        <v>5</v>
      </c>
      <c r="N24" s="15">
        <v>0</v>
      </c>
      <c r="O24" s="14">
        <v>20</v>
      </c>
      <c r="P24" s="15">
        <v>0</v>
      </c>
      <c r="Q24" s="14">
        <v>20</v>
      </c>
      <c r="R24" s="14">
        <v>0</v>
      </c>
      <c r="S24" s="48">
        <v>20</v>
      </c>
      <c r="T24" s="19">
        <f t="shared" si="1"/>
        <v>13215.163919593104</v>
      </c>
      <c r="U24" s="15">
        <f t="shared" si="0"/>
        <v>206.49</v>
      </c>
      <c r="V24" s="20" t="s">
        <v>124</v>
      </c>
    </row>
    <row r="25" spans="2:23" ht="21.75" x14ac:dyDescent="0.25">
      <c r="B25" s="10">
        <v>12</v>
      </c>
      <c r="C25" s="11" t="s">
        <v>137</v>
      </c>
      <c r="D25" s="105">
        <v>29482.799999999999</v>
      </c>
      <c r="E25" s="105">
        <v>2279.1</v>
      </c>
      <c r="F25" s="105">
        <v>23926.69946</v>
      </c>
      <c r="G25" s="106">
        <v>0.83063882234215258</v>
      </c>
      <c r="H25" s="105">
        <v>6479.9</v>
      </c>
      <c r="I25" s="106">
        <v>0.21978577340008412</v>
      </c>
      <c r="J25" s="14">
        <v>3</v>
      </c>
      <c r="K25" s="14">
        <v>0</v>
      </c>
      <c r="L25" s="14">
        <v>0</v>
      </c>
      <c r="M25" s="14">
        <v>5</v>
      </c>
      <c r="N25" s="15">
        <f>'[1]СВОД 1 кв.2024'!AA25</f>
        <v>3.4620465815897568E-2</v>
      </c>
      <c r="O25" s="14">
        <v>10</v>
      </c>
      <c r="P25" s="15">
        <f>'[1]СВОД 1 кв.2024'!AB25</f>
        <v>1.8221088350221456E-2</v>
      </c>
      <c r="Q25" s="14">
        <v>10</v>
      </c>
      <c r="R25" s="14">
        <v>0</v>
      </c>
      <c r="S25" s="48">
        <v>20</v>
      </c>
      <c r="T25" s="19">
        <f t="shared" si="1"/>
        <v>2325.1504245957422</v>
      </c>
      <c r="U25" s="15">
        <f t="shared" si="0"/>
        <v>36.33</v>
      </c>
      <c r="V25" s="20" t="s">
        <v>126</v>
      </c>
    </row>
    <row r="26" spans="2:23" ht="16.5" x14ac:dyDescent="0.25">
      <c r="B26" s="10">
        <v>13</v>
      </c>
      <c r="C26" s="11" t="s">
        <v>138</v>
      </c>
      <c r="D26" s="105">
        <v>117937</v>
      </c>
      <c r="E26" s="105">
        <v>8089.2</v>
      </c>
      <c r="F26" s="105">
        <v>94766.533790000001</v>
      </c>
      <c r="G26" s="106">
        <v>0.70270707239282004</v>
      </c>
      <c r="H26" s="105">
        <v>25018.5</v>
      </c>
      <c r="I26" s="106">
        <v>0.21213444466113263</v>
      </c>
      <c r="J26" s="21">
        <v>2</v>
      </c>
      <c r="K26" s="14">
        <v>5</v>
      </c>
      <c r="L26" s="14">
        <v>0</v>
      </c>
      <c r="M26" s="14">
        <v>5</v>
      </c>
      <c r="N26" s="15">
        <f>'[1]СВОД 1 кв.2024'!AA26</f>
        <v>3.5749919610911111E-2</v>
      </c>
      <c r="O26" s="14">
        <v>10</v>
      </c>
      <c r="P26" s="15">
        <f>'[1]СВОД 1 кв.2024'!AB26</f>
        <v>0</v>
      </c>
      <c r="Q26" s="14">
        <v>20</v>
      </c>
      <c r="R26" s="14">
        <v>0</v>
      </c>
      <c r="S26" s="48">
        <v>20</v>
      </c>
      <c r="T26" s="19">
        <f t="shared" si="1"/>
        <v>8150.1148415170537</v>
      </c>
      <c r="U26" s="15">
        <f t="shared" si="0"/>
        <v>127.35</v>
      </c>
      <c r="V26" s="20" t="s">
        <v>124</v>
      </c>
    </row>
    <row r="27" spans="2:23" ht="21.75" x14ac:dyDescent="0.25">
      <c r="B27" s="10">
        <v>14</v>
      </c>
      <c r="C27" s="22" t="s">
        <v>139</v>
      </c>
      <c r="D27" s="105">
        <v>19499.099999999999</v>
      </c>
      <c r="E27" s="105">
        <v>2830.3</v>
      </c>
      <c r="F27" s="105">
        <v>15955.114009999999</v>
      </c>
      <c r="G27" s="106">
        <v>0.85889510299261562</v>
      </c>
      <c r="H27" s="105">
        <v>4189.4392900000003</v>
      </c>
      <c r="I27" s="106">
        <v>0.21485295680313451</v>
      </c>
      <c r="J27" s="14">
        <v>1</v>
      </c>
      <c r="K27" s="14">
        <v>15</v>
      </c>
      <c r="L27" s="14">
        <v>0</v>
      </c>
      <c r="M27" s="14">
        <v>5</v>
      </c>
      <c r="N27" s="15">
        <f>'[1]СВОД 1 кв.2024'!AA27</f>
        <v>4.2541544814090858E-3</v>
      </c>
      <c r="O27" s="14">
        <v>20</v>
      </c>
      <c r="P27" s="15">
        <f>'[1]СВОД 1 кв.2024'!AB27</f>
        <v>1.5460453051242219E-4</v>
      </c>
      <c r="Q27" s="14">
        <v>20</v>
      </c>
      <c r="R27" s="14">
        <v>0</v>
      </c>
      <c r="S27" s="48">
        <v>20</v>
      </c>
      <c r="T27" s="19">
        <f t="shared" si="1"/>
        <v>2911.3737480597956</v>
      </c>
      <c r="U27" s="15">
        <f t="shared" si="0"/>
        <v>45.49</v>
      </c>
      <c r="V27" s="20" t="s">
        <v>124</v>
      </c>
    </row>
    <row r="28" spans="2:23" ht="21.75" x14ac:dyDescent="0.25">
      <c r="B28" s="10">
        <v>15</v>
      </c>
      <c r="C28" s="23" t="s">
        <v>140</v>
      </c>
      <c r="D28" s="105">
        <v>66091.3</v>
      </c>
      <c r="E28" s="105">
        <v>12267.8</v>
      </c>
      <c r="F28" s="105">
        <v>54563.759010000002</v>
      </c>
      <c r="G28" s="106">
        <v>0.8839264489150459</v>
      </c>
      <c r="H28" s="105">
        <v>13880.25382</v>
      </c>
      <c r="I28" s="106">
        <v>0.21001635343834968</v>
      </c>
      <c r="J28" s="14">
        <v>2</v>
      </c>
      <c r="K28" s="14">
        <v>5</v>
      </c>
      <c r="L28" s="14">
        <v>0</v>
      </c>
      <c r="M28" s="14">
        <v>5</v>
      </c>
      <c r="N28" s="15">
        <f>'[1]СВОД 1 кв.2024'!AA28</f>
        <v>4.4846178790612784E-2</v>
      </c>
      <c r="O28" s="14">
        <v>10</v>
      </c>
      <c r="P28" s="15">
        <f>'[1]СВОД 1 кв.2024'!AB28</f>
        <v>7.3849109940268725E-5</v>
      </c>
      <c r="Q28" s="14">
        <v>20</v>
      </c>
      <c r="R28" s="14">
        <v>0</v>
      </c>
      <c r="S28" s="48">
        <v>20</v>
      </c>
      <c r="T28" s="19">
        <f t="shared" si="1"/>
        <v>12328.893942802351</v>
      </c>
      <c r="U28" s="15">
        <f t="shared" si="0"/>
        <v>192.64</v>
      </c>
      <c r="V28" s="20" t="s">
        <v>124</v>
      </c>
    </row>
    <row r="29" spans="2:23" ht="21.75" x14ac:dyDescent="0.25">
      <c r="B29" s="10">
        <v>16</v>
      </c>
      <c r="C29" s="11" t="s">
        <v>141</v>
      </c>
      <c r="D29" s="105">
        <v>25509.3</v>
      </c>
      <c r="E29" s="105">
        <v>3760.5</v>
      </c>
      <c r="F29" s="105">
        <v>20679.837360000001</v>
      </c>
      <c r="G29" s="106">
        <v>0.70200678633160485</v>
      </c>
      <c r="H29" s="105">
        <v>6657.3485499999997</v>
      </c>
      <c r="I29" s="106">
        <v>0.26097731219594422</v>
      </c>
      <c r="J29" s="14">
        <v>3</v>
      </c>
      <c r="K29" s="14">
        <v>0</v>
      </c>
      <c r="L29" s="14">
        <v>0</v>
      </c>
      <c r="M29" s="14">
        <v>5</v>
      </c>
      <c r="N29" s="15">
        <f>'[1]СВОД 1 кв.2024'!AA29</f>
        <v>9.9272940677013755E-3</v>
      </c>
      <c r="O29" s="14">
        <v>20</v>
      </c>
      <c r="P29" s="15">
        <f>'[1]СВОД 1 кв.2024'!AB29</f>
        <v>1.1160363105123179E-2</v>
      </c>
      <c r="Q29" s="14">
        <v>20</v>
      </c>
      <c r="R29" s="14">
        <v>0</v>
      </c>
      <c r="S29" s="48">
        <v>20</v>
      </c>
      <c r="T29" s="19">
        <f t="shared" si="1"/>
        <v>3826.4629840985276</v>
      </c>
      <c r="U29" s="15">
        <f t="shared" si="0"/>
        <v>59.79</v>
      </c>
      <c r="V29" s="20" t="s">
        <v>126</v>
      </c>
    </row>
    <row r="30" spans="2:23" ht="21.75" x14ac:dyDescent="0.25">
      <c r="B30" s="10">
        <v>17</v>
      </c>
      <c r="C30" s="11" t="s">
        <v>142</v>
      </c>
      <c r="D30" s="105">
        <v>19400.3</v>
      </c>
      <c r="E30" s="105">
        <v>1941.2</v>
      </c>
      <c r="F30" s="105">
        <v>15000.545990000001</v>
      </c>
      <c r="G30" s="106">
        <v>0.75311916855553263</v>
      </c>
      <c r="H30" s="105">
        <v>3428.6460099999999</v>
      </c>
      <c r="I30" s="106">
        <v>0.17673159744952396</v>
      </c>
      <c r="J30" s="14">
        <v>3</v>
      </c>
      <c r="K30" s="14">
        <v>0</v>
      </c>
      <c r="L30" s="14">
        <v>0</v>
      </c>
      <c r="M30" s="14">
        <v>5</v>
      </c>
      <c r="N30" s="15">
        <f>'[1]СВОД 1 кв.2024'!AA30</f>
        <v>1.761461507718564E-2</v>
      </c>
      <c r="O30" s="14">
        <v>10</v>
      </c>
      <c r="P30" s="15">
        <f>'[1]СВОД 1 кв.2024'!AB30</f>
        <v>0</v>
      </c>
      <c r="Q30" s="14">
        <v>20</v>
      </c>
      <c r="R30" s="14">
        <v>0</v>
      </c>
      <c r="S30" s="48">
        <v>20</v>
      </c>
      <c r="T30" s="19">
        <f t="shared" si="1"/>
        <v>1997.1298507660051</v>
      </c>
      <c r="U30" s="15">
        <f t="shared" si="0"/>
        <v>31.21</v>
      </c>
      <c r="V30" s="20" t="s">
        <v>124</v>
      </c>
    </row>
    <row r="31" spans="2:23" ht="21.75" x14ac:dyDescent="0.25">
      <c r="B31" s="10">
        <v>18</v>
      </c>
      <c r="C31" s="11" t="s">
        <v>143</v>
      </c>
      <c r="D31" s="105">
        <v>50882.7</v>
      </c>
      <c r="E31" s="105">
        <v>5092.2</v>
      </c>
      <c r="F31" s="105">
        <v>41565.95751</v>
      </c>
      <c r="G31" s="106">
        <v>0.76698781076941203</v>
      </c>
      <c r="H31" s="105">
        <v>12182.16921</v>
      </c>
      <c r="I31" s="106">
        <v>0.23941672140039738</v>
      </c>
      <c r="J31" s="14">
        <v>2</v>
      </c>
      <c r="K31" s="14">
        <v>5</v>
      </c>
      <c r="L31" s="14">
        <v>0</v>
      </c>
      <c r="M31" s="14">
        <v>5</v>
      </c>
      <c r="N31" s="15">
        <f>'[1]СВОД 1 кв.2024'!AA31</f>
        <v>3.0238660516870171E-3</v>
      </c>
      <c r="O31" s="14">
        <v>20</v>
      </c>
      <c r="P31" s="15">
        <f>'[1]СВОД 1 кв.2024'!AB31</f>
        <v>7.5374807659690209E-3</v>
      </c>
      <c r="Q31" s="14">
        <v>20</v>
      </c>
      <c r="R31" s="14">
        <v>0</v>
      </c>
      <c r="S31" s="48">
        <v>20</v>
      </c>
      <c r="T31" s="19">
        <f t="shared" si="1"/>
        <v>5163.2064045321695</v>
      </c>
      <c r="U31" s="15">
        <f t="shared" si="0"/>
        <v>80.680000000000007</v>
      </c>
      <c r="V31" s="20" t="s">
        <v>124</v>
      </c>
    </row>
    <row r="32" spans="2:23" ht="21.75" x14ac:dyDescent="0.25">
      <c r="B32" s="10">
        <v>19</v>
      </c>
      <c r="C32" s="11" t="s">
        <v>144</v>
      </c>
      <c r="D32" s="105">
        <v>44432.1</v>
      </c>
      <c r="E32" s="105">
        <v>3035.5</v>
      </c>
      <c r="F32" s="105">
        <v>35202.621870000003</v>
      </c>
      <c r="G32" s="106">
        <v>0.61231330917476523</v>
      </c>
      <c r="H32" s="105">
        <v>7752.2052100000001</v>
      </c>
      <c r="I32" s="106">
        <v>0.17447307712217069</v>
      </c>
      <c r="J32" s="14">
        <v>2</v>
      </c>
      <c r="K32" s="14">
        <v>5</v>
      </c>
      <c r="L32" s="14">
        <v>0</v>
      </c>
      <c r="M32" s="14">
        <v>5</v>
      </c>
      <c r="N32" s="15">
        <f>'[1]СВОД 1 кв.2024'!AA32</f>
        <v>7.5767454685963187E-2</v>
      </c>
      <c r="O32" s="14">
        <v>0</v>
      </c>
      <c r="P32" s="15">
        <f>'[1]СВОД 1 кв.2024'!AB32</f>
        <v>0</v>
      </c>
      <c r="Q32" s="14">
        <v>20</v>
      </c>
      <c r="R32" s="14">
        <v>0</v>
      </c>
      <c r="S32" s="48">
        <v>20</v>
      </c>
      <c r="T32" s="19">
        <f t="shared" si="1"/>
        <v>3086.2867863862966</v>
      </c>
      <c r="U32" s="15">
        <f t="shared" si="0"/>
        <v>48.22</v>
      </c>
      <c r="V32" s="20" t="s">
        <v>147</v>
      </c>
      <c r="W32" s="51"/>
    </row>
    <row r="33" spans="2:22" ht="21.75" x14ac:dyDescent="0.25">
      <c r="B33" s="10">
        <v>20</v>
      </c>
      <c r="C33" s="11" t="s">
        <v>145</v>
      </c>
      <c r="D33" s="105">
        <v>28780.9</v>
      </c>
      <c r="E33" s="105">
        <v>2515.5</v>
      </c>
      <c r="F33" s="105">
        <v>23052.32749</v>
      </c>
      <c r="G33" s="106">
        <v>0.80981904193997212</v>
      </c>
      <c r="H33" s="105">
        <v>5993.3546100000003</v>
      </c>
      <c r="I33" s="106">
        <v>0.20824069469683018</v>
      </c>
      <c r="J33" s="14">
        <v>2</v>
      </c>
      <c r="K33" s="14">
        <v>5</v>
      </c>
      <c r="L33" s="14">
        <v>0</v>
      </c>
      <c r="M33" s="14">
        <v>5</v>
      </c>
      <c r="N33" s="15">
        <f>'[1]СВОД 1 кв.2024'!AA33</f>
        <v>7.7556481910349443E-3</v>
      </c>
      <c r="O33" s="14">
        <v>20</v>
      </c>
      <c r="P33" s="15">
        <v>0</v>
      </c>
      <c r="Q33" s="14">
        <v>20</v>
      </c>
      <c r="R33" s="14">
        <v>0</v>
      </c>
      <c r="S33" s="48">
        <v>20</v>
      </c>
      <c r="T33" s="19">
        <f t="shared" si="1"/>
        <v>2586.518059736637</v>
      </c>
      <c r="U33" s="15">
        <f t="shared" si="0"/>
        <v>40.409999999999997</v>
      </c>
      <c r="V33" s="20" t="s">
        <v>124</v>
      </c>
    </row>
    <row r="34" spans="2:22" ht="21.75" x14ac:dyDescent="0.25">
      <c r="B34" s="10">
        <v>21</v>
      </c>
      <c r="C34" s="11" t="s">
        <v>146</v>
      </c>
      <c r="D34" s="105">
        <v>21107.4</v>
      </c>
      <c r="E34" s="105">
        <v>3306.2</v>
      </c>
      <c r="F34" s="105">
        <v>16602.967970000002</v>
      </c>
      <c r="G34" s="106">
        <v>0.60811279414433483</v>
      </c>
      <c r="H34" s="105">
        <v>4194.3772799999997</v>
      </c>
      <c r="I34" s="106">
        <v>0.1987159612268683</v>
      </c>
      <c r="J34" s="14">
        <v>1</v>
      </c>
      <c r="K34" s="14">
        <v>15</v>
      </c>
      <c r="L34" s="14">
        <v>0</v>
      </c>
      <c r="M34" s="14">
        <v>5</v>
      </c>
      <c r="N34" s="15">
        <f>'[1]СВОД 1 кв.2024'!AA34</f>
        <v>1.7922951551856123E-2</v>
      </c>
      <c r="O34" s="14">
        <v>10</v>
      </c>
      <c r="P34" s="15">
        <f>'[1]СВОД 1 кв.2024'!AB34</f>
        <v>4.807080289067585E-3</v>
      </c>
      <c r="Q34" s="14">
        <v>20</v>
      </c>
      <c r="R34" s="14">
        <v>0</v>
      </c>
      <c r="S34" s="48">
        <v>20</v>
      </c>
      <c r="T34" s="19">
        <f t="shared" si="1"/>
        <v>3377.0068287553709</v>
      </c>
      <c r="U34" s="15">
        <f t="shared" si="0"/>
        <v>52.77</v>
      </c>
      <c r="V34" s="20" t="s">
        <v>126</v>
      </c>
    </row>
    <row r="35" spans="2:22" ht="21.75" x14ac:dyDescent="0.25">
      <c r="B35" s="10">
        <v>22</v>
      </c>
      <c r="C35" s="11" t="s">
        <v>148</v>
      </c>
      <c r="D35" s="105">
        <v>21749.200000000001</v>
      </c>
      <c r="E35" s="105">
        <v>2966</v>
      </c>
      <c r="F35" s="105">
        <v>17630.474149999998</v>
      </c>
      <c r="G35" s="106">
        <v>0.83592387053270401</v>
      </c>
      <c r="H35" s="105">
        <v>5360.2</v>
      </c>
      <c r="I35" s="106">
        <v>0.24645504202453425</v>
      </c>
      <c r="J35" s="14">
        <v>2</v>
      </c>
      <c r="K35" s="14">
        <v>5</v>
      </c>
      <c r="L35" s="14">
        <v>0</v>
      </c>
      <c r="M35" s="14">
        <v>5</v>
      </c>
      <c r="N35" s="15">
        <f>'[1]СВОД 1 кв.2024'!AA35</f>
        <v>1.7955821305172214E-2</v>
      </c>
      <c r="O35" s="14">
        <v>10</v>
      </c>
      <c r="P35" s="15">
        <f>'[1]СВОД 1 кв.2024'!AB35</f>
        <v>0</v>
      </c>
      <c r="Q35" s="14">
        <v>20</v>
      </c>
      <c r="R35" s="14">
        <v>0</v>
      </c>
      <c r="S35" s="48">
        <v>20</v>
      </c>
      <c r="T35" s="19">
        <f t="shared" si="1"/>
        <v>3027.082378912557</v>
      </c>
      <c r="U35" s="15">
        <f t="shared" si="0"/>
        <v>47.3</v>
      </c>
      <c r="V35" s="20" t="s">
        <v>124</v>
      </c>
    </row>
    <row r="36" spans="2:22" ht="21.75" x14ac:dyDescent="0.25">
      <c r="B36" s="10">
        <v>23</v>
      </c>
      <c r="C36" s="11" t="s">
        <v>149</v>
      </c>
      <c r="D36" s="105">
        <v>21283.19832</v>
      </c>
      <c r="E36" s="105">
        <v>2664.2</v>
      </c>
      <c r="F36" s="105">
        <v>17481.220209999999</v>
      </c>
      <c r="G36" s="106">
        <v>0.80225480444411079</v>
      </c>
      <c r="H36" s="105">
        <v>5604.28298</v>
      </c>
      <c r="I36" s="106">
        <v>0.26331958645207981</v>
      </c>
      <c r="J36" s="14">
        <v>1</v>
      </c>
      <c r="K36" s="14">
        <v>15</v>
      </c>
      <c r="L36" s="14">
        <v>0</v>
      </c>
      <c r="M36" s="14">
        <v>5</v>
      </c>
      <c r="N36" s="15">
        <f>'[1]СВОД 1 кв.2024'!AA36</f>
        <v>7.1755754701777639E-3</v>
      </c>
      <c r="O36" s="14">
        <v>20</v>
      </c>
      <c r="P36" s="15">
        <f>'[1]СВОД 1 кв.2024'!AB36</f>
        <v>1.1838294574150865E-2</v>
      </c>
      <c r="Q36" s="14">
        <v>20</v>
      </c>
      <c r="R36" s="14">
        <v>0</v>
      </c>
      <c r="S36" s="48">
        <v>20</v>
      </c>
      <c r="T36" s="19">
        <f t="shared" si="1"/>
        <v>2745.2655743908958</v>
      </c>
      <c r="U36" s="15">
        <f t="shared" si="0"/>
        <v>42.89</v>
      </c>
      <c r="V36" s="20" t="s">
        <v>124</v>
      </c>
    </row>
    <row r="37" spans="2:22" ht="21.75" x14ac:dyDescent="0.25">
      <c r="B37" s="10">
        <v>24</v>
      </c>
      <c r="C37" s="11" t="s">
        <v>150</v>
      </c>
      <c r="D37" s="105">
        <v>23326.5</v>
      </c>
      <c r="E37" s="105">
        <v>5144.7</v>
      </c>
      <c r="F37" s="105">
        <v>19064.293610000001</v>
      </c>
      <c r="G37" s="106">
        <v>0.81802873053822378</v>
      </c>
      <c r="H37" s="105">
        <v>5889.5220099999997</v>
      </c>
      <c r="I37" s="106">
        <v>0.25248202730799735</v>
      </c>
      <c r="J37" s="14">
        <v>1</v>
      </c>
      <c r="K37" s="14">
        <v>15</v>
      </c>
      <c r="L37" s="14">
        <v>0</v>
      </c>
      <c r="M37" s="14">
        <v>5</v>
      </c>
      <c r="N37" s="15">
        <f>'[1]СВОД 1 кв.2024'!AA37</f>
        <v>1.298122775723129E-2</v>
      </c>
      <c r="O37" s="14">
        <v>20</v>
      </c>
      <c r="P37" s="15">
        <f>'[1]СВОД 1 кв.2024'!AB37</f>
        <v>8.9998514237178539E-3</v>
      </c>
      <c r="Q37" s="14">
        <v>20</v>
      </c>
      <c r="R37" s="14">
        <v>0</v>
      </c>
      <c r="S37" s="48">
        <v>20</v>
      </c>
      <c r="T37" s="19">
        <f t="shared" si="1"/>
        <v>5225.7705107578468</v>
      </c>
      <c r="U37" s="15">
        <f t="shared" si="0"/>
        <v>81.650000000000006</v>
      </c>
      <c r="V37" s="20" t="s">
        <v>124</v>
      </c>
    </row>
    <row r="38" spans="2:22" ht="21.75" x14ac:dyDescent="0.25">
      <c r="B38" s="10">
        <v>25</v>
      </c>
      <c r="C38" s="11" t="s">
        <v>151</v>
      </c>
      <c r="D38" s="105">
        <v>48625.2</v>
      </c>
      <c r="E38" s="105">
        <v>2368</v>
      </c>
      <c r="F38" s="105">
        <v>38804.609779999999</v>
      </c>
      <c r="G38" s="106">
        <v>0.73118079391891888</v>
      </c>
      <c r="H38" s="105">
        <v>8401.8166199999996</v>
      </c>
      <c r="I38" s="106">
        <v>0.17278729177463537</v>
      </c>
      <c r="J38" s="14">
        <v>2</v>
      </c>
      <c r="K38" s="14">
        <v>5</v>
      </c>
      <c r="L38" s="14">
        <v>0</v>
      </c>
      <c r="M38" s="14">
        <v>5</v>
      </c>
      <c r="N38" s="15">
        <f>'[1]СВОД 1 кв.2024'!AA38</f>
        <v>1.0174854595493025E-2</v>
      </c>
      <c r="O38" s="14">
        <v>20</v>
      </c>
      <c r="P38" s="15">
        <f>'[1]СВОД 1 кв.2024'!AB38</f>
        <v>0</v>
      </c>
      <c r="Q38" s="14">
        <v>20</v>
      </c>
      <c r="R38" s="14">
        <v>0</v>
      </c>
      <c r="S38" s="48">
        <v>20</v>
      </c>
      <c r="T38" s="19">
        <f t="shared" si="1"/>
        <v>2438.9039680856936</v>
      </c>
      <c r="U38" s="15">
        <f t="shared" si="0"/>
        <v>38.11</v>
      </c>
      <c r="V38" s="20" t="s">
        <v>124</v>
      </c>
    </row>
    <row r="39" spans="2:22" ht="21.75" x14ac:dyDescent="0.25">
      <c r="B39" s="10">
        <v>26</v>
      </c>
      <c r="C39" s="11" t="s">
        <v>152</v>
      </c>
      <c r="D39" s="105">
        <v>56433.8</v>
      </c>
      <c r="E39" s="105">
        <v>3815.6</v>
      </c>
      <c r="F39" s="105">
        <v>45396.65711</v>
      </c>
      <c r="G39" s="106">
        <v>0.75878674389348988</v>
      </c>
      <c r="H39" s="105">
        <v>12337.3</v>
      </c>
      <c r="I39" s="106">
        <v>0.21861543968331035</v>
      </c>
      <c r="J39" s="14">
        <v>1</v>
      </c>
      <c r="K39" s="14">
        <v>15</v>
      </c>
      <c r="L39" s="14">
        <v>0</v>
      </c>
      <c r="M39" s="14">
        <v>5</v>
      </c>
      <c r="N39" s="15">
        <f>'[1]СВОД 1 кв.2024'!AA39</f>
        <v>3.7266731520559262E-3</v>
      </c>
      <c r="O39" s="14">
        <v>20</v>
      </c>
      <c r="P39" s="15">
        <f>'[1]СВОД 1 кв.2024'!AB39</f>
        <v>0</v>
      </c>
      <c r="Q39" s="14">
        <v>20</v>
      </c>
      <c r="R39" s="14">
        <v>0</v>
      </c>
      <c r="S39" s="48">
        <v>20</v>
      </c>
      <c r="T39" s="19">
        <f t="shared" si="1"/>
        <v>3896.5774021835764</v>
      </c>
      <c r="U39" s="15">
        <f t="shared" si="0"/>
        <v>60.88</v>
      </c>
      <c r="V39" s="20" t="s">
        <v>124</v>
      </c>
    </row>
    <row r="40" spans="2:22" ht="21.75" x14ac:dyDescent="0.25">
      <c r="B40" s="10">
        <v>27</v>
      </c>
      <c r="C40" s="11" t="s">
        <v>153</v>
      </c>
      <c r="D40" s="105">
        <v>40653.5</v>
      </c>
      <c r="E40" s="105">
        <v>4999.3999999999996</v>
      </c>
      <c r="F40" s="105">
        <v>33313.186020000001</v>
      </c>
      <c r="G40" s="106">
        <v>0.67954196303556424</v>
      </c>
      <c r="H40" s="105">
        <v>9737.6027400000003</v>
      </c>
      <c r="I40" s="106">
        <v>0.23952679941456456</v>
      </c>
      <c r="J40" s="14">
        <v>1</v>
      </c>
      <c r="K40" s="14">
        <v>15</v>
      </c>
      <c r="L40" s="14">
        <v>0</v>
      </c>
      <c r="M40" s="14">
        <v>5</v>
      </c>
      <c r="N40" s="15">
        <f>'[1]СВОД 1 кв.2024'!AA40</f>
        <v>1.5381351727951549E-2</v>
      </c>
      <c r="O40" s="14">
        <v>10</v>
      </c>
      <c r="P40" s="15">
        <f>'[1]СВОД 1 кв.2024'!AB40</f>
        <v>0</v>
      </c>
      <c r="Q40" s="14">
        <v>20</v>
      </c>
      <c r="R40" s="14">
        <v>0</v>
      </c>
      <c r="S40" s="48">
        <v>20</v>
      </c>
      <c r="T40" s="19">
        <f t="shared" si="1"/>
        <v>5070.3190687624492</v>
      </c>
      <c r="U40" s="15">
        <f t="shared" si="0"/>
        <v>79.22</v>
      </c>
      <c r="V40" s="20" t="s">
        <v>124</v>
      </c>
    </row>
    <row r="41" spans="2:22" ht="21.75" x14ac:dyDescent="0.25">
      <c r="B41" s="10">
        <v>28</v>
      </c>
      <c r="C41" s="11" t="s">
        <v>154</v>
      </c>
      <c r="D41" s="105">
        <v>38130.800000000003</v>
      </c>
      <c r="E41" s="105">
        <v>6708.4</v>
      </c>
      <c r="F41" s="105">
        <v>31556.097549999999</v>
      </c>
      <c r="G41" s="106">
        <v>0.92628821477550538</v>
      </c>
      <c r="H41" s="105">
        <v>8662</v>
      </c>
      <c r="I41" s="106">
        <v>0.22716544106076977</v>
      </c>
      <c r="J41" s="14">
        <v>1</v>
      </c>
      <c r="K41" s="14">
        <v>15</v>
      </c>
      <c r="L41" s="14">
        <v>0</v>
      </c>
      <c r="M41" s="14">
        <v>5</v>
      </c>
      <c r="N41" s="15">
        <f>'[1]СВОД 1 кв.2024'!AA41</f>
        <v>3.492424279817876E-3</v>
      </c>
      <c r="O41" s="14">
        <v>20</v>
      </c>
      <c r="P41" s="15">
        <f>'[1]СВОД 1 кв.2024'!AB41</f>
        <v>0</v>
      </c>
      <c r="Q41" s="14">
        <v>20</v>
      </c>
      <c r="R41" s="14">
        <v>0</v>
      </c>
      <c r="S41" s="48">
        <v>20</v>
      </c>
      <c r="T41" s="19">
        <f t="shared" si="1"/>
        <v>6789.5534536558362</v>
      </c>
      <c r="U41" s="15">
        <f t="shared" si="0"/>
        <v>106.09</v>
      </c>
      <c r="V41" s="20" t="s">
        <v>124</v>
      </c>
    </row>
    <row r="42" spans="2:22" ht="21.75" x14ac:dyDescent="0.25">
      <c r="B42" s="10">
        <v>29</v>
      </c>
      <c r="C42" s="11" t="s">
        <v>155</v>
      </c>
      <c r="D42" s="105">
        <v>19977.8</v>
      </c>
      <c r="E42" s="105">
        <v>4009.6</v>
      </c>
      <c r="F42" s="105">
        <v>16555.202389999999</v>
      </c>
      <c r="G42" s="106">
        <v>0.95108396598164402</v>
      </c>
      <c r="H42" s="105">
        <v>4503.8296700000001</v>
      </c>
      <c r="I42" s="106">
        <v>0.22544172381343291</v>
      </c>
      <c r="J42" s="14">
        <v>1</v>
      </c>
      <c r="K42" s="14">
        <v>15</v>
      </c>
      <c r="L42" s="14">
        <v>0</v>
      </c>
      <c r="M42" s="14">
        <v>5</v>
      </c>
      <c r="N42" s="15">
        <f>'[1]СВОД 1 кв.2024'!AA42</f>
        <v>6.6132552919147295E-3</v>
      </c>
      <c r="O42" s="14">
        <v>20</v>
      </c>
      <c r="P42" s="15">
        <f>'[1]СВОД 1 кв.2024'!AB42</f>
        <v>9.3449080861629907E-3</v>
      </c>
      <c r="Q42" s="14">
        <v>20</v>
      </c>
      <c r="R42" s="14">
        <v>0</v>
      </c>
      <c r="S42" s="48">
        <v>20</v>
      </c>
      <c r="T42" s="19">
        <f t="shared" si="1"/>
        <v>4090.7765256897947</v>
      </c>
      <c r="U42" s="15">
        <f t="shared" si="0"/>
        <v>63.92</v>
      </c>
      <c r="V42" s="20" t="s">
        <v>124</v>
      </c>
    </row>
    <row r="43" spans="2:22" ht="21.75" x14ac:dyDescent="0.25">
      <c r="B43" s="10">
        <v>30</v>
      </c>
      <c r="C43" s="11" t="s">
        <v>156</v>
      </c>
      <c r="D43" s="105">
        <v>25733.8</v>
      </c>
      <c r="E43" s="105">
        <v>5058.8</v>
      </c>
      <c r="F43" s="105">
        <v>20684.788830000001</v>
      </c>
      <c r="G43" s="106">
        <v>0.79942005811654937</v>
      </c>
      <c r="H43" s="105">
        <v>5803.2852599999997</v>
      </c>
      <c r="I43" s="106">
        <v>0.22551217698124645</v>
      </c>
      <c r="J43" s="14">
        <v>3</v>
      </c>
      <c r="K43" s="14">
        <v>0</v>
      </c>
      <c r="L43" s="14">
        <v>0</v>
      </c>
      <c r="M43" s="14">
        <v>5</v>
      </c>
      <c r="N43" s="15">
        <f>'[1]СВОД 1 кв.2024'!AA43</f>
        <v>6.3598205324105696E-4</v>
      </c>
      <c r="O43" s="14">
        <v>20</v>
      </c>
      <c r="P43" s="15">
        <v>0</v>
      </c>
      <c r="Q43" s="14">
        <v>20</v>
      </c>
      <c r="R43" s="14">
        <v>0</v>
      </c>
      <c r="S43" s="48">
        <v>20</v>
      </c>
      <c r="T43" s="19">
        <f t="shared" si="1"/>
        <v>5124.8249322350985</v>
      </c>
      <c r="U43" s="15">
        <f t="shared" si="0"/>
        <v>80.08</v>
      </c>
      <c r="V43" s="20" t="s">
        <v>124</v>
      </c>
    </row>
    <row r="44" spans="2:22" ht="21.75" x14ac:dyDescent="0.25">
      <c r="B44" s="10">
        <v>31</v>
      </c>
      <c r="C44" s="11" t="s">
        <v>157</v>
      </c>
      <c r="D44" s="105">
        <v>59481.599999999999</v>
      </c>
      <c r="E44" s="105">
        <v>4427.1000000000004</v>
      </c>
      <c r="F44" s="105">
        <v>47035.350709999999</v>
      </c>
      <c r="G44" s="106">
        <v>0.66117827923471351</v>
      </c>
      <c r="H44" s="105">
        <v>10410.99741</v>
      </c>
      <c r="I44" s="106">
        <v>0.17502887296239508</v>
      </c>
      <c r="J44" s="14">
        <v>1</v>
      </c>
      <c r="K44" s="14">
        <v>15</v>
      </c>
      <c r="L44" s="14">
        <v>0</v>
      </c>
      <c r="M44" s="14">
        <v>5</v>
      </c>
      <c r="N44" s="15">
        <f>'[1]СВОД 1 кв.2024'!AA44</f>
        <v>3.5378039184065244E-3</v>
      </c>
      <c r="O44" s="14">
        <v>20</v>
      </c>
      <c r="P44" s="15">
        <f>'[1]СВОД 1 кв.2024'!AB44</f>
        <v>3.5484173301617442E-3</v>
      </c>
      <c r="Q44" s="14">
        <v>20</v>
      </c>
      <c r="R44" s="14">
        <v>1</v>
      </c>
      <c r="S44" s="48">
        <v>10</v>
      </c>
      <c r="T44" s="19">
        <f t="shared" si="1"/>
        <v>4497.9362071521973</v>
      </c>
      <c r="U44" s="15">
        <f t="shared" si="0"/>
        <v>70.28</v>
      </c>
      <c r="V44" s="20" t="s">
        <v>124</v>
      </c>
    </row>
    <row r="45" spans="2:22" ht="21.75" x14ac:dyDescent="0.25">
      <c r="B45" s="10">
        <v>32</v>
      </c>
      <c r="C45" s="11" t="s">
        <v>158</v>
      </c>
      <c r="D45" s="105">
        <v>133718.72500000001</v>
      </c>
      <c r="E45" s="105">
        <v>15937</v>
      </c>
      <c r="F45" s="105">
        <v>106777.07979</v>
      </c>
      <c r="G45" s="106">
        <v>0.73312634937566667</v>
      </c>
      <c r="H45" s="105">
        <v>24938.4306</v>
      </c>
      <c r="I45" s="106">
        <v>0.18649916531884372</v>
      </c>
      <c r="J45" s="14">
        <v>1</v>
      </c>
      <c r="K45" s="14">
        <v>15</v>
      </c>
      <c r="L45" s="14">
        <v>0</v>
      </c>
      <c r="M45" s="14">
        <v>5</v>
      </c>
      <c r="N45" s="15">
        <f>'[1]СВОД 1 кв.2024'!AA45</f>
        <v>2.7769074751511202E-2</v>
      </c>
      <c r="O45" s="14">
        <v>10</v>
      </c>
      <c r="P45" s="15">
        <f>'[1]СВОД 1 кв.2024'!AB45</f>
        <v>1.401139029680199E-2</v>
      </c>
      <c r="Q45" s="14">
        <v>20</v>
      </c>
      <c r="R45" s="14">
        <v>0</v>
      </c>
      <c r="S45" s="48">
        <v>20</v>
      </c>
      <c r="T45" s="19">
        <f t="shared" si="1"/>
        <v>16007.919625514694</v>
      </c>
      <c r="U45" s="15">
        <f t="shared" si="0"/>
        <v>250.12</v>
      </c>
      <c r="V45" s="20" t="s">
        <v>124</v>
      </c>
    </row>
    <row r="46" spans="2:22" ht="21.75" x14ac:dyDescent="0.25">
      <c r="B46" s="10">
        <v>33</v>
      </c>
      <c r="C46" s="23" t="s">
        <v>159</v>
      </c>
      <c r="D46" s="105">
        <v>61318.5</v>
      </c>
      <c r="E46" s="105">
        <v>4276.6000000000004</v>
      </c>
      <c r="F46" s="105">
        <v>49112.965600000003</v>
      </c>
      <c r="G46" s="106">
        <v>0.68026124725249026</v>
      </c>
      <c r="H46" s="105">
        <v>13749.6</v>
      </c>
      <c r="I46" s="106">
        <v>0.22423249101005407</v>
      </c>
      <c r="J46" s="14">
        <v>0</v>
      </c>
      <c r="K46" s="14">
        <v>15</v>
      </c>
      <c r="L46" s="14">
        <v>0</v>
      </c>
      <c r="M46" s="14">
        <v>5</v>
      </c>
      <c r="N46" s="15">
        <f>'[1]СВОД 1 кв.2024'!AA46</f>
        <v>5.9245094743400235E-3</v>
      </c>
      <c r="O46" s="14">
        <v>20</v>
      </c>
      <c r="P46" s="15">
        <f>'[1]СВОД 1 кв.2024'!AB46</f>
        <v>2.5481999912629538E-3</v>
      </c>
      <c r="Q46" s="14">
        <v>20</v>
      </c>
      <c r="R46" s="14">
        <v>0</v>
      </c>
      <c r="S46" s="48">
        <v>20</v>
      </c>
      <c r="T46" s="19">
        <f t="shared" si="1"/>
        <v>4357.5044937382636</v>
      </c>
      <c r="U46" s="15">
        <f t="shared" si="0"/>
        <v>68.09</v>
      </c>
      <c r="V46" s="20" t="s">
        <v>124</v>
      </c>
    </row>
    <row r="47" spans="2:22" ht="21.75" x14ac:dyDescent="0.25">
      <c r="B47" s="10">
        <v>34</v>
      </c>
      <c r="C47" s="11" t="s">
        <v>160</v>
      </c>
      <c r="D47" s="105">
        <v>30920.313999999998</v>
      </c>
      <c r="E47" s="105">
        <v>2778.3</v>
      </c>
      <c r="F47" s="105">
        <v>24748.469509999999</v>
      </c>
      <c r="G47" s="106">
        <v>0.52059793398841014</v>
      </c>
      <c r="H47" s="105">
        <v>8019.6920600000003</v>
      </c>
      <c r="I47" s="106">
        <v>0.25936644951277016</v>
      </c>
      <c r="J47" s="21">
        <v>1</v>
      </c>
      <c r="K47" s="14">
        <v>15</v>
      </c>
      <c r="L47" s="14">
        <v>0</v>
      </c>
      <c r="M47" s="14">
        <v>5</v>
      </c>
      <c r="N47" s="15">
        <f>'[1]СВОД 1 кв.2024'!AA47</f>
        <v>9.349113393269607E-3</v>
      </c>
      <c r="O47" s="14">
        <v>20</v>
      </c>
      <c r="P47" s="15">
        <f>'[1]СВОД 1 кв.2024'!AB47</f>
        <v>3.127109910806297E-3</v>
      </c>
      <c r="Q47" s="14">
        <v>20</v>
      </c>
      <c r="R47" s="14">
        <v>0</v>
      </c>
      <c r="S47" s="48">
        <v>20</v>
      </c>
      <c r="T47" s="19">
        <f t="shared" si="1"/>
        <v>2859.0799643835016</v>
      </c>
      <c r="U47" s="15">
        <f t="shared" si="0"/>
        <v>44.67</v>
      </c>
      <c r="V47" s="20" t="s">
        <v>124</v>
      </c>
    </row>
    <row r="48" spans="2:22" ht="21.75" x14ac:dyDescent="0.25">
      <c r="B48" s="10">
        <v>35</v>
      </c>
      <c r="C48" s="11" t="s">
        <v>161</v>
      </c>
      <c r="D48" s="105">
        <v>27390.5</v>
      </c>
      <c r="E48" s="105">
        <v>4817.3</v>
      </c>
      <c r="F48" s="105">
        <v>22117.038990000001</v>
      </c>
      <c r="G48" s="106">
        <v>0.78941621240113757</v>
      </c>
      <c r="H48" s="105">
        <v>6100</v>
      </c>
      <c r="I48" s="106">
        <v>0.2227049524470163</v>
      </c>
      <c r="J48" s="14">
        <v>1</v>
      </c>
      <c r="K48" s="14">
        <v>15</v>
      </c>
      <c r="L48" s="14">
        <v>0</v>
      </c>
      <c r="M48" s="14">
        <v>5</v>
      </c>
      <c r="N48" s="15">
        <f>'[1]СВОД 1 кв.2024'!AA48</f>
        <v>4.1693126169812827E-2</v>
      </c>
      <c r="O48" s="14">
        <v>10</v>
      </c>
      <c r="P48" s="15">
        <f>'[1]СВОД 1 кв.2024'!AB48</f>
        <v>0</v>
      </c>
      <c r="Q48" s="14">
        <v>20</v>
      </c>
      <c r="R48" s="14">
        <v>0</v>
      </c>
      <c r="S48" s="48">
        <v>20</v>
      </c>
      <c r="T48" s="19">
        <f t="shared" si="1"/>
        <v>4888.3121211648486</v>
      </c>
      <c r="U48" s="15">
        <f t="shared" si="0"/>
        <v>76.38</v>
      </c>
      <c r="V48" s="20" t="s">
        <v>124</v>
      </c>
    </row>
    <row r="49" spans="2:22" ht="21.75" x14ac:dyDescent="0.25">
      <c r="B49" s="10">
        <v>36</v>
      </c>
      <c r="C49" s="24" t="s">
        <v>162</v>
      </c>
      <c r="D49" s="105">
        <v>23389.7</v>
      </c>
      <c r="E49" s="105">
        <v>8305.4</v>
      </c>
      <c r="F49" s="105">
        <v>19384.44225</v>
      </c>
      <c r="G49" s="106">
        <v>0.87973206227273826</v>
      </c>
      <c r="H49" s="105">
        <v>5743.6617500000002</v>
      </c>
      <c r="I49" s="106">
        <v>0.24556372035554111</v>
      </c>
      <c r="J49" s="14">
        <v>1</v>
      </c>
      <c r="K49" s="14">
        <v>15</v>
      </c>
      <c r="L49" s="14">
        <v>0</v>
      </c>
      <c r="M49" s="14">
        <v>5</v>
      </c>
      <c r="N49" s="15">
        <f>'[1]СВОД 1 кв.2024'!AA49</f>
        <v>0</v>
      </c>
      <c r="O49" s="14">
        <v>20</v>
      </c>
      <c r="P49" s="15">
        <f>'[1]СВОД 1 кв.2024'!AB49</f>
        <v>0</v>
      </c>
      <c r="Q49" s="14">
        <v>20</v>
      </c>
      <c r="R49" s="14">
        <v>0</v>
      </c>
      <c r="S49" s="48">
        <v>20</v>
      </c>
      <c r="T49" s="19">
        <f t="shared" si="1"/>
        <v>8386.5252957826269</v>
      </c>
      <c r="U49" s="15">
        <f t="shared" si="0"/>
        <v>131.04</v>
      </c>
      <c r="V49" s="20" t="s">
        <v>124</v>
      </c>
    </row>
    <row r="50" spans="2:22" ht="21.75" x14ac:dyDescent="0.25">
      <c r="B50" s="10">
        <v>37</v>
      </c>
      <c r="C50" s="11" t="s">
        <v>163</v>
      </c>
      <c r="D50" s="105">
        <v>34164</v>
      </c>
      <c r="E50" s="105">
        <v>2507.4</v>
      </c>
      <c r="F50" s="105">
        <v>27267.94873</v>
      </c>
      <c r="G50" s="106">
        <v>0.75390618170216162</v>
      </c>
      <c r="H50" s="105">
        <v>8191.9881699999996</v>
      </c>
      <c r="I50" s="106">
        <v>0.23978422228076338</v>
      </c>
      <c r="J50" s="14">
        <v>3</v>
      </c>
      <c r="K50" s="14">
        <v>0</v>
      </c>
      <c r="L50" s="14">
        <v>0</v>
      </c>
      <c r="M50" s="14">
        <v>5</v>
      </c>
      <c r="N50" s="15">
        <f>'[1]СВОД 1 кв.2024'!AA50</f>
        <v>2.9416132619409181E-2</v>
      </c>
      <c r="O50" s="14">
        <v>10</v>
      </c>
      <c r="P50" s="15">
        <f>'[1]СВОД 1 кв.2024'!AB50</f>
        <v>0</v>
      </c>
      <c r="Q50" s="14">
        <v>20</v>
      </c>
      <c r="R50" s="14">
        <v>0</v>
      </c>
      <c r="S50" s="48">
        <v>20</v>
      </c>
      <c r="T50" s="19">
        <f t="shared" si="1"/>
        <v>2563.3936904039829</v>
      </c>
      <c r="U50" s="15">
        <f t="shared" si="0"/>
        <v>40.049999999999997</v>
      </c>
      <c r="V50" s="20" t="s">
        <v>124</v>
      </c>
    </row>
    <row r="51" spans="2:22" ht="21.75" x14ac:dyDescent="0.25">
      <c r="B51" s="10">
        <v>38</v>
      </c>
      <c r="C51" s="11" t="s">
        <v>164</v>
      </c>
      <c r="D51" s="105">
        <v>37792.400000000001</v>
      </c>
      <c r="E51" s="105">
        <v>2404</v>
      </c>
      <c r="F51" s="105">
        <v>31023.137360000001</v>
      </c>
      <c r="G51" s="106">
        <v>0.70644704242928458</v>
      </c>
      <c r="H51" s="105">
        <v>10609.85428</v>
      </c>
      <c r="I51" s="106">
        <v>0.28074042082535111</v>
      </c>
      <c r="J51" s="14">
        <v>2</v>
      </c>
      <c r="K51" s="14">
        <v>5</v>
      </c>
      <c r="L51" s="14">
        <v>0</v>
      </c>
      <c r="M51" s="14">
        <v>5</v>
      </c>
      <c r="N51" s="15">
        <f>'[1]СВОД 1 кв.2024'!AA51</f>
        <v>0</v>
      </c>
      <c r="O51" s="14">
        <v>20</v>
      </c>
      <c r="P51" s="15">
        <f>'[1]СВОД 1 кв.2024'!AB51</f>
        <v>1.3591165393601015E-2</v>
      </c>
      <c r="Q51" s="14">
        <v>20</v>
      </c>
      <c r="R51" s="14">
        <v>0</v>
      </c>
      <c r="S51" s="48">
        <v>20</v>
      </c>
      <c r="T51" s="19">
        <f t="shared" si="1"/>
        <v>2474.9871874632545</v>
      </c>
      <c r="U51" s="15">
        <f t="shared" si="0"/>
        <v>38.67</v>
      </c>
      <c r="V51" s="20" t="s">
        <v>124</v>
      </c>
    </row>
    <row r="52" spans="2:22" ht="21.75" x14ac:dyDescent="0.25">
      <c r="B52" s="10">
        <v>39</v>
      </c>
      <c r="C52" s="11" t="s">
        <v>165</v>
      </c>
      <c r="D52" s="105">
        <v>25131</v>
      </c>
      <c r="E52" s="105">
        <v>5521.8</v>
      </c>
      <c r="F52" s="105">
        <v>20547.199830000001</v>
      </c>
      <c r="G52" s="106">
        <v>0.8934506193632511</v>
      </c>
      <c r="H52" s="105">
        <v>4615.6656499999999</v>
      </c>
      <c r="I52" s="106">
        <v>0.18366422545859695</v>
      </c>
      <c r="J52" s="14">
        <v>3</v>
      </c>
      <c r="K52" s="14">
        <v>0</v>
      </c>
      <c r="L52" s="14">
        <v>0</v>
      </c>
      <c r="M52" s="14">
        <v>5</v>
      </c>
      <c r="N52" s="15">
        <f>'[1]СВОД 1 кв.2024'!AA52</f>
        <v>0</v>
      </c>
      <c r="O52" s="14">
        <v>20</v>
      </c>
      <c r="P52" s="15">
        <f>'[1]СВОД 1 кв.2024'!AB52</f>
        <v>0</v>
      </c>
      <c r="Q52" s="14">
        <v>20</v>
      </c>
      <c r="R52" s="14">
        <v>0</v>
      </c>
      <c r="S52" s="48">
        <v>20</v>
      </c>
      <c r="T52" s="19">
        <f t="shared" si="1"/>
        <v>5587.8771148448222</v>
      </c>
      <c r="U52" s="15">
        <f t="shared" si="0"/>
        <v>87.31</v>
      </c>
      <c r="V52" s="20" t="s">
        <v>124</v>
      </c>
    </row>
    <row r="53" spans="2:22" ht="21.75" x14ac:dyDescent="0.25">
      <c r="B53" s="10">
        <v>40</v>
      </c>
      <c r="C53" s="11" t="s">
        <v>166</v>
      </c>
      <c r="D53" s="105">
        <v>58394.5</v>
      </c>
      <c r="E53" s="105">
        <v>9915.1</v>
      </c>
      <c r="F53" s="105">
        <v>48275.103999999999</v>
      </c>
      <c r="G53" s="106">
        <v>0.94494787949692893</v>
      </c>
      <c r="H53" s="105">
        <v>13700.31732</v>
      </c>
      <c r="I53" s="106">
        <v>0.23461657039618458</v>
      </c>
      <c r="J53" s="14">
        <v>2</v>
      </c>
      <c r="K53" s="14">
        <v>5</v>
      </c>
      <c r="L53" s="14">
        <v>0</v>
      </c>
      <c r="M53" s="14">
        <v>5</v>
      </c>
      <c r="N53" s="15">
        <f>'[1]СВОД 1 кв.2024'!AA53</f>
        <v>1.6779693857908669E-2</v>
      </c>
      <c r="O53" s="14">
        <v>10</v>
      </c>
      <c r="P53" s="15">
        <f>'[1]СВОД 1 кв.2024'!AB53</f>
        <v>0</v>
      </c>
      <c r="Q53" s="14">
        <v>20</v>
      </c>
      <c r="R53" s="14">
        <v>0</v>
      </c>
      <c r="S53" s="48">
        <v>20</v>
      </c>
      <c r="T53" s="19">
        <f t="shared" si="1"/>
        <v>9976.2795644498947</v>
      </c>
      <c r="U53" s="15">
        <f t="shared" si="0"/>
        <v>155.88</v>
      </c>
      <c r="V53" s="20" t="s">
        <v>124</v>
      </c>
    </row>
    <row r="54" spans="2:22" ht="21.75" x14ac:dyDescent="0.25">
      <c r="B54" s="10">
        <v>41</v>
      </c>
      <c r="C54" s="11" t="s">
        <v>167</v>
      </c>
      <c r="D54" s="105">
        <v>17703.633760000001</v>
      </c>
      <c r="E54" s="105">
        <v>2998.9</v>
      </c>
      <c r="F54" s="105">
        <v>14489.50289</v>
      </c>
      <c r="G54" s="106">
        <v>0.86608901263796723</v>
      </c>
      <c r="H54" s="105">
        <v>3500.1066500000002</v>
      </c>
      <c r="I54" s="106">
        <v>0.19770555002714876</v>
      </c>
      <c r="J54" s="14">
        <v>2</v>
      </c>
      <c r="K54" s="14">
        <v>5</v>
      </c>
      <c r="L54" s="14">
        <v>0</v>
      </c>
      <c r="M54" s="14">
        <v>5</v>
      </c>
      <c r="N54" s="15">
        <f>'[1]СВОД 1 кв.2024'!AA54</f>
        <v>2.7489494282592754E-2</v>
      </c>
      <c r="O54" s="14">
        <v>10</v>
      </c>
      <c r="P54" s="15">
        <f>'[1]СВОД 1 кв.2024'!AB54</f>
        <v>6.4021782982946421E-3</v>
      </c>
      <c r="Q54" s="14">
        <v>20</v>
      </c>
      <c r="R54" s="14">
        <v>0</v>
      </c>
      <c r="S54" s="48">
        <v>20</v>
      </c>
      <c r="T54" s="19">
        <f t="shared" si="1"/>
        <v>3059.963794562665</v>
      </c>
      <c r="U54" s="15">
        <f t="shared" si="0"/>
        <v>47.81</v>
      </c>
      <c r="V54" s="20" t="s">
        <v>124</v>
      </c>
    </row>
    <row r="55" spans="2:22" ht="21.75" x14ac:dyDescent="0.25">
      <c r="B55" s="10">
        <v>42</v>
      </c>
      <c r="C55" s="11" t="s">
        <v>168</v>
      </c>
      <c r="D55" s="105">
        <v>55051.4</v>
      </c>
      <c r="E55" s="105">
        <v>6356.8</v>
      </c>
      <c r="F55" s="105">
        <v>44025.966950000002</v>
      </c>
      <c r="G55" s="106">
        <v>0.70801217121822302</v>
      </c>
      <c r="H55" s="105">
        <v>11147.9</v>
      </c>
      <c r="I55" s="106">
        <v>0.20249984559884035</v>
      </c>
      <c r="J55" s="14">
        <v>1</v>
      </c>
      <c r="K55" s="14">
        <v>15</v>
      </c>
      <c r="L55" s="14">
        <v>0</v>
      </c>
      <c r="M55" s="14">
        <v>5</v>
      </c>
      <c r="N55" s="15">
        <f>'[1]СВОД 1 кв.2024'!AA55</f>
        <v>2.1747719584546268E-2</v>
      </c>
      <c r="O55" s="14">
        <v>10</v>
      </c>
      <c r="P55" s="15">
        <f>'[1]СВОД 1 кв.2024'!AB55</f>
        <v>1.4404146892215964E-2</v>
      </c>
      <c r="Q55" s="14">
        <v>20</v>
      </c>
      <c r="R55" s="14">
        <v>0</v>
      </c>
      <c r="S55" s="48">
        <v>20</v>
      </c>
      <c r="T55" s="19">
        <f t="shared" si="1"/>
        <v>6427.7105120168171</v>
      </c>
      <c r="U55" s="15">
        <f t="shared" si="0"/>
        <v>100.43</v>
      </c>
      <c r="V55" s="20" t="s">
        <v>124</v>
      </c>
    </row>
    <row r="56" spans="2:22" ht="21.75" x14ac:dyDescent="0.25">
      <c r="B56" s="10">
        <v>43</v>
      </c>
      <c r="C56" s="11" t="s">
        <v>169</v>
      </c>
      <c r="D56" s="105">
        <v>60808.3</v>
      </c>
      <c r="E56" s="105">
        <v>7132.7</v>
      </c>
      <c r="F56" s="105">
        <v>48923.12197</v>
      </c>
      <c r="G56" s="106">
        <v>0.7498892186689472</v>
      </c>
      <c r="H56" s="105">
        <v>12263.54708</v>
      </c>
      <c r="I56" s="106">
        <v>0.2016755456080831</v>
      </c>
      <c r="J56" s="14">
        <v>3</v>
      </c>
      <c r="K56" s="14">
        <v>0</v>
      </c>
      <c r="L56" s="14">
        <v>0</v>
      </c>
      <c r="M56" s="14">
        <v>5</v>
      </c>
      <c r="N56" s="15">
        <f>'[1]СВОД 1 кв.2024'!AA56</f>
        <v>3.7036840446650868E-3</v>
      </c>
      <c r="O56" s="14">
        <v>20</v>
      </c>
      <c r="P56" s="15">
        <f>'[1]СВОД 1 кв.2024'!AB56</f>
        <v>2.2810157207064287E-2</v>
      </c>
      <c r="Q56" s="14">
        <v>10</v>
      </c>
      <c r="R56" s="14">
        <v>0</v>
      </c>
      <c r="S56" s="48">
        <v>20</v>
      </c>
      <c r="T56" s="19">
        <f t="shared" si="1"/>
        <v>7188.6515647642764</v>
      </c>
      <c r="U56" s="15">
        <f t="shared" si="0"/>
        <v>112.32</v>
      </c>
      <c r="V56" s="20" t="s">
        <v>124</v>
      </c>
    </row>
    <row r="57" spans="2:22" ht="21.75" x14ac:dyDescent="0.25">
      <c r="B57" s="10">
        <v>44</v>
      </c>
      <c r="C57" s="23" t="s">
        <v>170</v>
      </c>
      <c r="D57" s="105">
        <v>22257.599999999999</v>
      </c>
      <c r="E57" s="105">
        <v>2024.5</v>
      </c>
      <c r="F57" s="105">
        <v>17768.53716</v>
      </c>
      <c r="G57" s="106">
        <v>0.71393348975055571</v>
      </c>
      <c r="H57" s="105">
        <v>4586.8784999999998</v>
      </c>
      <c r="I57" s="106">
        <v>0.20608145083027821</v>
      </c>
      <c r="J57" s="14">
        <v>2</v>
      </c>
      <c r="K57" s="14">
        <v>5</v>
      </c>
      <c r="L57" s="14">
        <v>1</v>
      </c>
      <c r="M57" s="14">
        <v>0</v>
      </c>
      <c r="N57" s="15">
        <f>'[1]СВОД 1 кв.2024'!AA57</f>
        <v>1.3803006437349949E-2</v>
      </c>
      <c r="O57" s="14">
        <v>20</v>
      </c>
      <c r="P57" s="15">
        <f>'[1]СВОД 1 кв.2024'!AB57</f>
        <v>3.6369755957000392E-2</v>
      </c>
      <c r="Q57" s="14">
        <v>10</v>
      </c>
      <c r="R57" s="14">
        <v>0</v>
      </c>
      <c r="S57" s="48">
        <v>20</v>
      </c>
      <c r="T57" s="19">
        <f t="shared" si="1"/>
        <v>2080.4200149405806</v>
      </c>
      <c r="U57" s="15">
        <f t="shared" si="0"/>
        <v>32.51</v>
      </c>
      <c r="V57" s="20" t="s">
        <v>124</v>
      </c>
    </row>
    <row r="58" spans="2:22" ht="21.75" x14ac:dyDescent="0.25">
      <c r="B58" s="10">
        <v>45</v>
      </c>
      <c r="C58" s="23" t="s">
        <v>171</v>
      </c>
      <c r="D58" s="105">
        <v>58058.7</v>
      </c>
      <c r="E58" s="105">
        <v>11246</v>
      </c>
      <c r="F58" s="105">
        <v>47724.663399999998</v>
      </c>
      <c r="G58" s="106">
        <v>0.93213131068824473</v>
      </c>
      <c r="H58" s="105">
        <v>9345.2466800000002</v>
      </c>
      <c r="I58" s="106">
        <v>0.16096203807525833</v>
      </c>
      <c r="J58" s="14">
        <v>3</v>
      </c>
      <c r="K58" s="14">
        <v>0</v>
      </c>
      <c r="L58" s="14">
        <v>0</v>
      </c>
      <c r="M58" s="14">
        <v>5</v>
      </c>
      <c r="N58" s="15">
        <f>'[1]СВОД 1 кв.2024'!AA58</f>
        <v>7.6964415870630271E-2</v>
      </c>
      <c r="O58" s="14">
        <v>0</v>
      </c>
      <c r="P58" s="15">
        <f>'[1]СВОД 1 кв.2024'!AB58</f>
        <v>0</v>
      </c>
      <c r="Q58" s="14">
        <v>20</v>
      </c>
      <c r="R58" s="14">
        <v>0</v>
      </c>
      <c r="S58" s="48">
        <v>20</v>
      </c>
      <c r="T58" s="19">
        <f t="shared" si="1"/>
        <v>11292.093093348763</v>
      </c>
      <c r="U58" s="15">
        <f t="shared" si="0"/>
        <v>176.44</v>
      </c>
      <c r="V58" s="20" t="s">
        <v>126</v>
      </c>
    </row>
    <row r="59" spans="2:22" ht="21.75" x14ac:dyDescent="0.25">
      <c r="B59" s="10">
        <v>46</v>
      </c>
      <c r="C59" s="11" t="s">
        <v>172</v>
      </c>
      <c r="D59" s="105">
        <v>26572.2</v>
      </c>
      <c r="E59" s="105">
        <v>2179.6999999999998</v>
      </c>
      <c r="F59" s="105">
        <v>21164.328140000001</v>
      </c>
      <c r="G59" s="106">
        <v>0.56798883791347432</v>
      </c>
      <c r="H59" s="105">
        <v>5025.98135</v>
      </c>
      <c r="I59" s="106">
        <v>0.1891443444652682</v>
      </c>
      <c r="J59" s="14">
        <v>3</v>
      </c>
      <c r="K59" s="14">
        <v>0</v>
      </c>
      <c r="L59" s="14">
        <v>0</v>
      </c>
      <c r="M59" s="14">
        <v>5</v>
      </c>
      <c r="N59" s="15">
        <f>'[1]СВОД 1 кв.2024'!AA59</f>
        <v>0</v>
      </c>
      <c r="O59" s="14">
        <v>20</v>
      </c>
      <c r="P59" s="15">
        <f>'[1]СВОД 1 кв.2024'!AB59</f>
        <v>0</v>
      </c>
      <c r="Q59" s="14">
        <v>20</v>
      </c>
      <c r="R59" s="14">
        <v>0</v>
      </c>
      <c r="S59" s="48">
        <v>20</v>
      </c>
      <c r="T59" s="19">
        <f t="shared" si="1"/>
        <v>2245.4571331823786</v>
      </c>
      <c r="U59" s="15">
        <f t="shared" si="0"/>
        <v>35.090000000000003</v>
      </c>
      <c r="V59" s="20" t="s">
        <v>126</v>
      </c>
    </row>
    <row r="60" spans="2:22" ht="21.75" x14ac:dyDescent="0.25">
      <c r="B60" s="10">
        <v>47</v>
      </c>
      <c r="C60" s="22" t="s">
        <v>173</v>
      </c>
      <c r="D60" s="105">
        <v>161532</v>
      </c>
      <c r="E60" s="105">
        <v>17175.099999999999</v>
      </c>
      <c r="F60" s="105">
        <v>129977.42080000001</v>
      </c>
      <c r="G60" s="106">
        <v>0.71430470099155174</v>
      </c>
      <c r="H60" s="105">
        <v>35939.00995</v>
      </c>
      <c r="I60" s="106">
        <v>0.22248848494415968</v>
      </c>
      <c r="J60" s="14">
        <v>2</v>
      </c>
      <c r="K60" s="14">
        <v>5</v>
      </c>
      <c r="L60" s="14">
        <v>0</v>
      </c>
      <c r="M60" s="14">
        <v>5</v>
      </c>
      <c r="N60" s="15">
        <f>'[1]СВОД 1 кв.2024'!AA60</f>
        <v>2.2437811603111237E-2</v>
      </c>
      <c r="O60" s="14">
        <v>10</v>
      </c>
      <c r="P60" s="15">
        <f>'[1]СВОД 1 кв.2024'!AB60</f>
        <v>0</v>
      </c>
      <c r="Q60" s="14">
        <v>20</v>
      </c>
      <c r="R60" s="14">
        <v>0</v>
      </c>
      <c r="S60" s="48">
        <v>20</v>
      </c>
      <c r="T60" s="19">
        <f t="shared" si="1"/>
        <v>17236.036793185936</v>
      </c>
      <c r="U60" s="15">
        <f t="shared" si="0"/>
        <v>269.31</v>
      </c>
      <c r="V60" s="20" t="s">
        <v>124</v>
      </c>
    </row>
    <row r="61" spans="2:22" ht="21.75" x14ac:dyDescent="0.25">
      <c r="B61" s="10">
        <v>48</v>
      </c>
      <c r="C61" s="11" t="s">
        <v>174</v>
      </c>
      <c r="D61" s="105">
        <v>90420</v>
      </c>
      <c r="E61" s="105">
        <v>14662.7</v>
      </c>
      <c r="F61" s="105">
        <v>71066.033710000003</v>
      </c>
      <c r="G61" s="106">
        <v>0.82186912437682014</v>
      </c>
      <c r="H61" s="105">
        <v>18407.904999999999</v>
      </c>
      <c r="I61" s="106">
        <v>0.20358222738332227</v>
      </c>
      <c r="J61" s="14">
        <v>2</v>
      </c>
      <c r="K61" s="14">
        <v>5</v>
      </c>
      <c r="L61" s="14">
        <v>0</v>
      </c>
      <c r="M61" s="14">
        <v>5</v>
      </c>
      <c r="N61" s="15">
        <f>'[1]СВОД 1 кв.2024'!AA61</f>
        <v>7.5449133080999504E-3</v>
      </c>
      <c r="O61" s="14">
        <v>20</v>
      </c>
      <c r="P61" s="15">
        <f>'[1]СВОД 1 кв.2024'!AB61</f>
        <v>9.9281380033183872E-4</v>
      </c>
      <c r="Q61" s="14">
        <v>20</v>
      </c>
      <c r="R61" s="14">
        <v>0</v>
      </c>
      <c r="S61" s="48">
        <v>20</v>
      </c>
      <c r="T61" s="19">
        <f t="shared" si="1"/>
        <v>14733.72545135176</v>
      </c>
      <c r="U61" s="15">
        <f t="shared" si="0"/>
        <v>230.21</v>
      </c>
      <c r="V61" s="20" t="s">
        <v>124</v>
      </c>
    </row>
    <row r="62" spans="2:22" ht="16.5" x14ac:dyDescent="0.25">
      <c r="B62" s="10">
        <v>49</v>
      </c>
      <c r="C62" s="11" t="s">
        <v>175</v>
      </c>
      <c r="D62" s="105">
        <v>88690.2</v>
      </c>
      <c r="E62" s="105">
        <v>14696.5</v>
      </c>
      <c r="F62" s="105">
        <v>71194.892699999997</v>
      </c>
      <c r="G62" s="106">
        <v>0.81490513931888542</v>
      </c>
      <c r="H62" s="105">
        <v>17088.060460000001</v>
      </c>
      <c r="I62" s="106">
        <v>0.19267134880742179</v>
      </c>
      <c r="J62" s="14">
        <v>0</v>
      </c>
      <c r="K62" s="14">
        <v>15</v>
      </c>
      <c r="L62" s="14">
        <v>0</v>
      </c>
      <c r="M62" s="14">
        <v>5</v>
      </c>
      <c r="N62" s="15">
        <f>'[1]СВОД 1 кв.2024'!AA62</f>
        <v>2.731071464225103E-2</v>
      </c>
      <c r="O62" s="14">
        <v>10</v>
      </c>
      <c r="P62" s="15">
        <f>'[1]СВОД 1 кв.2024'!AB62</f>
        <v>5.2009205778747554E-3</v>
      </c>
      <c r="Q62" s="14">
        <v>20</v>
      </c>
      <c r="R62" s="14">
        <v>0</v>
      </c>
      <c r="S62" s="48">
        <v>20</v>
      </c>
      <c r="T62" s="19">
        <f t="shared" si="1"/>
        <v>14767.507576488128</v>
      </c>
      <c r="U62" s="15">
        <f t="shared" si="0"/>
        <v>230.74</v>
      </c>
      <c r="V62" s="20" t="s">
        <v>124</v>
      </c>
    </row>
    <row r="63" spans="2:22" ht="21.75" x14ac:dyDescent="0.25">
      <c r="B63" s="10">
        <v>50</v>
      </c>
      <c r="C63" s="11" t="s">
        <v>176</v>
      </c>
      <c r="D63" s="105">
        <v>23151.1</v>
      </c>
      <c r="E63" s="105">
        <v>4671.8999999999996</v>
      </c>
      <c r="F63" s="105">
        <v>18245.976439999999</v>
      </c>
      <c r="G63" s="106">
        <v>0.62544158051328158</v>
      </c>
      <c r="H63" s="105">
        <v>5325.0985099999998</v>
      </c>
      <c r="I63" s="106">
        <v>0.23001492412887509</v>
      </c>
      <c r="J63" s="14">
        <v>2</v>
      </c>
      <c r="K63" s="14">
        <v>5</v>
      </c>
      <c r="L63" s="14">
        <v>0</v>
      </c>
      <c r="M63" s="14">
        <v>5</v>
      </c>
      <c r="N63" s="15">
        <f>'[1]СВОД 1 кв.2024'!AA63</f>
        <v>1.4899851114646324E-2</v>
      </c>
      <c r="O63" s="14">
        <v>20</v>
      </c>
      <c r="P63" s="15">
        <f>'[1]СВОД 1 кв.2024'!AB63</f>
        <v>4.1410296670267062E-4</v>
      </c>
      <c r="Q63" s="14">
        <v>20</v>
      </c>
      <c r="R63" s="14">
        <v>0</v>
      </c>
      <c r="S63" s="48">
        <v>20</v>
      </c>
      <c r="T63" s="19">
        <f t="shared" si="1"/>
        <v>4742.7554565046421</v>
      </c>
      <c r="U63" s="15">
        <f t="shared" si="0"/>
        <v>74.11</v>
      </c>
      <c r="V63" s="20" t="s">
        <v>124</v>
      </c>
    </row>
    <row r="64" spans="2:22" ht="21.75" x14ac:dyDescent="0.25">
      <c r="B64" s="10">
        <v>51</v>
      </c>
      <c r="C64" s="11" t="s">
        <v>177</v>
      </c>
      <c r="D64" s="105">
        <v>21970.400000000001</v>
      </c>
      <c r="E64" s="105">
        <v>2223.1</v>
      </c>
      <c r="F64" s="105">
        <v>17774.1158</v>
      </c>
      <c r="G64" s="106">
        <v>0.7579569385092888</v>
      </c>
      <c r="H64" s="105">
        <v>4980.9938199999997</v>
      </c>
      <c r="I64" s="106">
        <v>0.22671384317081164</v>
      </c>
      <c r="J64" s="14">
        <v>2</v>
      </c>
      <c r="K64" s="14">
        <v>5</v>
      </c>
      <c r="L64" s="14">
        <v>0</v>
      </c>
      <c r="M64" s="14">
        <v>5</v>
      </c>
      <c r="N64" s="15">
        <f>'[1]СВОД 1 кв.2024'!AA64</f>
        <v>1.0286257203452078E-2</v>
      </c>
      <c r="O64" s="14">
        <v>20</v>
      </c>
      <c r="P64" s="15">
        <f>'[1]СВОД 1 кв.2024'!AB64</f>
        <v>1.8755431568753353E-2</v>
      </c>
      <c r="Q64" s="14">
        <v>20</v>
      </c>
      <c r="R64" s="14">
        <v>0</v>
      </c>
      <c r="S64" s="48">
        <v>20</v>
      </c>
      <c r="T64" s="19">
        <f t="shared" si="1"/>
        <v>2294.08467078168</v>
      </c>
      <c r="U64" s="15">
        <f t="shared" si="0"/>
        <v>35.85</v>
      </c>
      <c r="V64" s="20" t="s">
        <v>124</v>
      </c>
    </row>
    <row r="65" spans="2:22" ht="21.75" x14ac:dyDescent="0.25">
      <c r="B65" s="10">
        <v>52</v>
      </c>
      <c r="C65" s="11" t="s">
        <v>178</v>
      </c>
      <c r="D65" s="105">
        <v>33606.300000000003</v>
      </c>
      <c r="E65" s="105">
        <v>3899.9</v>
      </c>
      <c r="F65" s="105">
        <v>27321.44296</v>
      </c>
      <c r="G65" s="106">
        <v>0.80865144234467545</v>
      </c>
      <c r="H65" s="105">
        <v>6211.4632000000001</v>
      </c>
      <c r="I65" s="106">
        <v>0.18483032050538142</v>
      </c>
      <c r="J65" s="14">
        <v>0</v>
      </c>
      <c r="K65" s="14">
        <v>15</v>
      </c>
      <c r="L65" s="14">
        <v>1</v>
      </c>
      <c r="M65" s="14">
        <v>0</v>
      </c>
      <c r="N65" s="15">
        <f>'[1]СВОД 1 кв.2024'!AA65</f>
        <v>2.4409274092526183E-2</v>
      </c>
      <c r="O65" s="14">
        <v>10</v>
      </c>
      <c r="P65" s="15">
        <f>'[1]СВОД 1 кв.2024'!AB65</f>
        <v>1.9928275388150406E-2</v>
      </c>
      <c r="Q65" s="14">
        <v>10</v>
      </c>
      <c r="R65" s="14">
        <v>0</v>
      </c>
      <c r="S65" s="48">
        <v>20</v>
      </c>
      <c r="T65" s="19">
        <f t="shared" si="1"/>
        <v>3955.8934817628501</v>
      </c>
      <c r="U65" s="15">
        <f t="shared" si="0"/>
        <v>61.81</v>
      </c>
      <c r="V65" s="20" t="s">
        <v>124</v>
      </c>
    </row>
    <row r="66" spans="2:22" ht="21.75" x14ac:dyDescent="0.25">
      <c r="B66" s="10">
        <v>53</v>
      </c>
      <c r="C66" s="11" t="s">
        <v>179</v>
      </c>
      <c r="D66" s="105">
        <v>30448.5</v>
      </c>
      <c r="E66" s="105">
        <v>3223.6</v>
      </c>
      <c r="F66" s="105">
        <v>23803.46905</v>
      </c>
      <c r="G66" s="106">
        <v>0.74480253133143071</v>
      </c>
      <c r="H66" s="105">
        <v>5828.5865599999997</v>
      </c>
      <c r="I66" s="106">
        <v>0.19142442353482109</v>
      </c>
      <c r="J66" s="14">
        <v>3</v>
      </c>
      <c r="K66" s="14">
        <v>0</v>
      </c>
      <c r="L66" s="14">
        <v>0</v>
      </c>
      <c r="M66" s="14">
        <v>5</v>
      </c>
      <c r="N66" s="15">
        <f>'[1]СВОД 1 кв.2024'!AA66</f>
        <v>3.4573292564572089E-2</v>
      </c>
      <c r="O66" s="14">
        <v>10</v>
      </c>
      <c r="P66" s="15">
        <f>'[1]СВОД 1 кв.2024'!AB66</f>
        <v>1.3623726273431343E-2</v>
      </c>
      <c r="Q66" s="14">
        <v>20</v>
      </c>
      <c r="R66" s="14">
        <v>0</v>
      </c>
      <c r="S66" s="48">
        <v>20</v>
      </c>
      <c r="T66" s="19">
        <f t="shared" si="1"/>
        <v>3279.5362269548664</v>
      </c>
      <c r="U66" s="15">
        <f t="shared" si="0"/>
        <v>51.24</v>
      </c>
      <c r="V66" s="20" t="s">
        <v>124</v>
      </c>
    </row>
    <row r="67" spans="2:22" ht="21.75" x14ac:dyDescent="0.25">
      <c r="B67" s="10">
        <v>54</v>
      </c>
      <c r="C67" s="11" t="s">
        <v>180</v>
      </c>
      <c r="D67" s="105">
        <v>27889.9</v>
      </c>
      <c r="E67" s="105">
        <v>6011.3</v>
      </c>
      <c r="F67" s="105">
        <v>23490.69109</v>
      </c>
      <c r="G67" s="106">
        <v>0.94433812153777053</v>
      </c>
      <c r="H67" s="105">
        <v>6469.55717</v>
      </c>
      <c r="I67" s="106">
        <v>0.23196774352005564</v>
      </c>
      <c r="J67" s="14">
        <v>3</v>
      </c>
      <c r="K67" s="14">
        <v>0</v>
      </c>
      <c r="L67" s="14">
        <v>0</v>
      </c>
      <c r="M67" s="14">
        <v>5</v>
      </c>
      <c r="N67" s="15">
        <f>'[1]СВОД 1 кв.2024'!AA67</f>
        <v>7.3458522029694485E-3</v>
      </c>
      <c r="O67" s="14">
        <v>20</v>
      </c>
      <c r="P67" s="15">
        <f>'[1]СВОД 1 кв.2024'!AB67</f>
        <v>1.0114957360917944E-2</v>
      </c>
      <c r="Q67" s="14">
        <v>20</v>
      </c>
      <c r="R67" s="14">
        <v>0</v>
      </c>
      <c r="S67" s="48">
        <v>20</v>
      </c>
      <c r="T67" s="19">
        <f t="shared" si="1"/>
        <v>6077.4763058650578</v>
      </c>
      <c r="U67" s="15">
        <f t="shared" si="0"/>
        <v>94.96</v>
      </c>
      <c r="V67" s="20" t="s">
        <v>124</v>
      </c>
    </row>
    <row r="68" spans="2:22" ht="42.75" x14ac:dyDescent="0.25">
      <c r="B68" s="10">
        <v>55</v>
      </c>
      <c r="C68" s="11" t="s">
        <v>181</v>
      </c>
      <c r="D68" s="105">
        <v>91035.4</v>
      </c>
      <c r="E68" s="105">
        <v>7869.4</v>
      </c>
      <c r="F68" s="105">
        <v>72042.455549999999</v>
      </c>
      <c r="G68" s="106">
        <v>0.73952337026965209</v>
      </c>
      <c r="H68" s="105">
        <v>18181.177479999998</v>
      </c>
      <c r="I68" s="106">
        <v>0.19971546760930364</v>
      </c>
      <c r="J68" s="14">
        <v>0</v>
      </c>
      <c r="K68" s="14">
        <v>15</v>
      </c>
      <c r="L68" s="14">
        <v>0</v>
      </c>
      <c r="M68" s="14">
        <v>5</v>
      </c>
      <c r="N68" s="15">
        <f>'[1]СВОД 1 кв.2024'!AA68</f>
        <v>2.7952430481309916E-2</v>
      </c>
      <c r="O68" s="14">
        <v>10</v>
      </c>
      <c r="P68" s="15">
        <f>'[1]СВОД 1 кв.2024'!AB68</f>
        <v>1.3768819169569442E-2</v>
      </c>
      <c r="Q68" s="14">
        <v>20</v>
      </c>
      <c r="R68" s="14">
        <v>0</v>
      </c>
      <c r="S68" s="48">
        <v>20</v>
      </c>
      <c r="T68" s="19">
        <f t="shared" si="1"/>
        <v>7940.3392388378788</v>
      </c>
      <c r="U68" s="15">
        <f t="shared" si="0"/>
        <v>124.07</v>
      </c>
      <c r="V68" s="20" t="s">
        <v>124</v>
      </c>
    </row>
    <row r="69" spans="2:22" ht="21.75" x14ac:dyDescent="0.25">
      <c r="B69" s="10">
        <v>56</v>
      </c>
      <c r="C69" s="11" t="s">
        <v>182</v>
      </c>
      <c r="D69" s="105">
        <v>30844.1</v>
      </c>
      <c r="E69" s="105">
        <v>2615.1</v>
      </c>
      <c r="F69" s="105">
        <v>24823.80313</v>
      </c>
      <c r="G69" s="106">
        <v>0.90219846277389015</v>
      </c>
      <c r="H69" s="105">
        <v>5787.4233100000001</v>
      </c>
      <c r="I69" s="106">
        <v>0.18763469545229072</v>
      </c>
      <c r="J69" s="14">
        <v>3</v>
      </c>
      <c r="K69" s="14">
        <v>0</v>
      </c>
      <c r="L69" s="14">
        <v>0</v>
      </c>
      <c r="M69" s="14">
        <v>5</v>
      </c>
      <c r="N69" s="15">
        <f>'[1]СВОД 1 кв.2024'!AA69</f>
        <v>1.6666666666666668E-3</v>
      </c>
      <c r="O69" s="14">
        <v>20</v>
      </c>
      <c r="P69" s="15">
        <f>'[1]СВОД 1 кв.2024'!AB69</f>
        <v>0</v>
      </c>
      <c r="Q69" s="14">
        <v>20</v>
      </c>
      <c r="R69" s="14">
        <v>0</v>
      </c>
      <c r="S69" s="48">
        <v>20</v>
      </c>
      <c r="T69" s="19">
        <f t="shared" si="1"/>
        <v>2681.1898331582261</v>
      </c>
      <c r="U69" s="15">
        <f t="shared" si="0"/>
        <v>41.89</v>
      </c>
      <c r="V69" s="20" t="s">
        <v>126</v>
      </c>
    </row>
    <row r="70" spans="2:22" ht="21.75" x14ac:dyDescent="0.25">
      <c r="B70" s="10">
        <v>57</v>
      </c>
      <c r="C70" s="22" t="s">
        <v>183</v>
      </c>
      <c r="D70" s="105">
        <v>22038.6</v>
      </c>
      <c r="E70" s="105">
        <v>2009</v>
      </c>
      <c r="F70" s="105">
        <v>18071.545620000001</v>
      </c>
      <c r="G70" s="106">
        <v>0.85413520657043307</v>
      </c>
      <c r="H70" s="105">
        <v>4984.2646199999999</v>
      </c>
      <c r="I70" s="106">
        <v>0.22616067354550651</v>
      </c>
      <c r="J70" s="14">
        <v>3</v>
      </c>
      <c r="K70" s="14">
        <v>0</v>
      </c>
      <c r="L70" s="14">
        <v>0</v>
      </c>
      <c r="M70" s="14">
        <v>5</v>
      </c>
      <c r="N70" s="15">
        <f>'[1]СВОД 1 кв.2024'!AA70</f>
        <v>8.4585872112361155E-3</v>
      </c>
      <c r="O70" s="14">
        <v>20</v>
      </c>
      <c r="P70" s="15">
        <f>'[1]СВОД 1 кв.2024'!AB70</f>
        <v>0</v>
      </c>
      <c r="Q70" s="14">
        <v>20</v>
      </c>
      <c r="R70" s="14">
        <v>0</v>
      </c>
      <c r="S70" s="48">
        <v>20</v>
      </c>
      <c r="T70" s="19">
        <f t="shared" si="1"/>
        <v>2075.080295880116</v>
      </c>
      <c r="U70" s="15">
        <f t="shared" si="0"/>
        <v>32.42</v>
      </c>
      <c r="V70" s="20" t="s">
        <v>124</v>
      </c>
    </row>
    <row r="71" spans="2:22" ht="16.5" x14ac:dyDescent="0.25">
      <c r="B71" s="10">
        <v>58</v>
      </c>
      <c r="C71" s="11" t="s">
        <v>184</v>
      </c>
      <c r="D71" s="105">
        <v>119487.6</v>
      </c>
      <c r="E71" s="105">
        <v>23805.599999999999</v>
      </c>
      <c r="F71" s="105">
        <v>96371.997140000007</v>
      </c>
      <c r="G71" s="106">
        <v>0.81772557465470308</v>
      </c>
      <c r="H71" s="105">
        <v>21514.63</v>
      </c>
      <c r="I71" s="106">
        <v>0.18005742855325574</v>
      </c>
      <c r="J71" s="14">
        <v>0</v>
      </c>
      <c r="K71" s="14">
        <v>15</v>
      </c>
      <c r="L71" s="14">
        <v>0</v>
      </c>
      <c r="M71" s="14">
        <v>5</v>
      </c>
      <c r="N71" s="15">
        <v>0.01</v>
      </c>
      <c r="O71" s="14">
        <v>20</v>
      </c>
      <c r="P71" s="15">
        <f>'[1]СВОД 1 кв.2024'!AB71</f>
        <v>0</v>
      </c>
      <c r="Q71" s="14">
        <v>20</v>
      </c>
      <c r="R71" s="14">
        <v>0</v>
      </c>
      <c r="S71" s="48">
        <v>20</v>
      </c>
      <c r="T71" s="19">
        <f t="shared" si="1"/>
        <v>23886.597783003206</v>
      </c>
      <c r="U71" s="15">
        <f t="shared" si="0"/>
        <v>373.23</v>
      </c>
      <c r="V71" s="20" t="s">
        <v>124</v>
      </c>
    </row>
    <row r="72" spans="2:22" ht="32.25" x14ac:dyDescent="0.25">
      <c r="B72" s="10">
        <v>59</v>
      </c>
      <c r="C72" s="11" t="s">
        <v>185</v>
      </c>
      <c r="D72" s="105">
        <v>103658.086</v>
      </c>
      <c r="E72" s="105">
        <v>18233.599999999999</v>
      </c>
      <c r="F72" s="105">
        <v>83557.414109999998</v>
      </c>
      <c r="G72" s="106">
        <v>0.74633560459810455</v>
      </c>
      <c r="H72" s="105">
        <v>19814.880539999998</v>
      </c>
      <c r="I72" s="106">
        <v>0.19115614907263481</v>
      </c>
      <c r="J72" s="14">
        <v>0</v>
      </c>
      <c r="K72" s="14">
        <v>15</v>
      </c>
      <c r="L72" s="14">
        <v>0</v>
      </c>
      <c r="M72" s="14">
        <v>5</v>
      </c>
      <c r="N72" s="15">
        <f>'[1]СВОД 1 кв.2024'!AA72</f>
        <v>3.2450121227554043E-2</v>
      </c>
      <c r="O72" s="14">
        <v>10</v>
      </c>
      <c r="P72" s="15">
        <f>'[1]СВОД 1 кв.2024'!AB72</f>
        <v>1.8440765137365883E-4</v>
      </c>
      <c r="Q72" s="14">
        <v>20</v>
      </c>
      <c r="R72" s="14">
        <v>0</v>
      </c>
      <c r="S72" s="48">
        <v>20</v>
      </c>
      <c r="T72" s="19">
        <f t="shared" si="1"/>
        <v>18304.537491753672</v>
      </c>
      <c r="U72" s="15">
        <f t="shared" si="0"/>
        <v>286.01</v>
      </c>
      <c r="V72" s="20" t="s">
        <v>124</v>
      </c>
    </row>
    <row r="73" spans="2:22" ht="21.75" x14ac:dyDescent="0.25">
      <c r="B73" s="10">
        <v>60</v>
      </c>
      <c r="C73" s="11" t="s">
        <v>186</v>
      </c>
      <c r="D73" s="105">
        <v>258881.6</v>
      </c>
      <c r="E73" s="105">
        <v>27235.9</v>
      </c>
      <c r="F73" s="105">
        <v>209981.13394</v>
      </c>
      <c r="G73" s="106">
        <v>0.74317016951890702</v>
      </c>
      <c r="H73" s="105">
        <v>54600.391589999999</v>
      </c>
      <c r="I73" s="106">
        <v>0.21090873816447364</v>
      </c>
      <c r="J73" s="14">
        <v>1</v>
      </c>
      <c r="K73" s="14">
        <v>15</v>
      </c>
      <c r="L73" s="14">
        <v>1</v>
      </c>
      <c r="M73" s="14">
        <v>0</v>
      </c>
      <c r="N73" s="15">
        <v>0.01</v>
      </c>
      <c r="O73" s="14">
        <v>20</v>
      </c>
      <c r="P73" s="15">
        <f>'[1]СВОД 1 кв.2024'!AB73</f>
        <v>6.2617104525318226E-2</v>
      </c>
      <c r="Q73" s="14">
        <v>0</v>
      </c>
      <c r="R73" s="14">
        <v>0</v>
      </c>
      <c r="S73" s="48">
        <v>20</v>
      </c>
      <c r="T73" s="19">
        <f t="shared" si="1"/>
        <v>27291.854078907687</v>
      </c>
      <c r="U73" s="15">
        <f t="shared" si="0"/>
        <v>426.44</v>
      </c>
      <c r="V73" s="20" t="s">
        <v>124</v>
      </c>
    </row>
    <row r="74" spans="2:22" ht="21.75" x14ac:dyDescent="0.25">
      <c r="B74" s="10">
        <v>61</v>
      </c>
      <c r="C74" s="11" t="s">
        <v>187</v>
      </c>
      <c r="D74" s="105">
        <v>62557.7</v>
      </c>
      <c r="E74" s="105">
        <v>15124.7</v>
      </c>
      <c r="F74" s="105">
        <v>52691.936880000001</v>
      </c>
      <c r="G74" s="106">
        <v>0.91715441231892203</v>
      </c>
      <c r="H74" s="105">
        <v>12799.60591</v>
      </c>
      <c r="I74" s="106">
        <v>0.20460480340549606</v>
      </c>
      <c r="J74" s="14">
        <v>2</v>
      </c>
      <c r="K74" s="14">
        <v>5</v>
      </c>
      <c r="L74" s="14">
        <v>0</v>
      </c>
      <c r="M74" s="14">
        <v>5</v>
      </c>
      <c r="N74" s="15">
        <f>'[1]СВОД 1 кв.2024'!AA74</f>
        <v>1.5089854155021102E-2</v>
      </c>
      <c r="O74" s="14">
        <v>10</v>
      </c>
      <c r="P74" s="15">
        <f>'[1]СВОД 1 кв.2024'!AB74</f>
        <v>0</v>
      </c>
      <c r="Q74" s="14">
        <v>20</v>
      </c>
      <c r="R74" s="14">
        <v>0</v>
      </c>
      <c r="S74" s="48">
        <v>20</v>
      </c>
      <c r="T74" s="19">
        <f t="shared" si="1"/>
        <v>15185.821759215725</v>
      </c>
      <c r="U74" s="15">
        <f t="shared" si="0"/>
        <v>237.28</v>
      </c>
      <c r="V74" s="20" t="s">
        <v>124</v>
      </c>
    </row>
    <row r="75" spans="2:22" ht="21.75" x14ac:dyDescent="0.25">
      <c r="B75" s="10">
        <v>62</v>
      </c>
      <c r="C75" s="11" t="s">
        <v>188</v>
      </c>
      <c r="D75" s="105">
        <v>17595.2</v>
      </c>
      <c r="E75" s="105">
        <v>1802.5</v>
      </c>
      <c r="F75" s="105">
        <v>14172.42261</v>
      </c>
      <c r="G75" s="106">
        <v>0.82863421914008317</v>
      </c>
      <c r="H75" s="105">
        <v>3758.0034300000002</v>
      </c>
      <c r="I75" s="106">
        <v>0.21358117156951895</v>
      </c>
      <c r="J75" s="14">
        <v>2</v>
      </c>
      <c r="K75" s="14">
        <v>5</v>
      </c>
      <c r="L75" s="14">
        <v>0</v>
      </c>
      <c r="M75" s="14">
        <v>5</v>
      </c>
      <c r="N75" s="15">
        <f>'[1]СВОД 1 кв.2024'!AA75</f>
        <v>0</v>
      </c>
      <c r="O75" s="14">
        <v>20</v>
      </c>
      <c r="P75" s="15">
        <f>'[1]СВОД 1 кв.2024'!AB75</f>
        <v>0</v>
      </c>
      <c r="Q75" s="14">
        <v>20</v>
      </c>
      <c r="R75" s="14">
        <v>0</v>
      </c>
      <c r="S75" s="48">
        <v>20</v>
      </c>
      <c r="T75" s="19">
        <f t="shared" si="1"/>
        <v>1873.5422153907095</v>
      </c>
      <c r="U75" s="15">
        <f t="shared" si="0"/>
        <v>29.27</v>
      </c>
      <c r="V75" s="20" t="s">
        <v>124</v>
      </c>
    </row>
    <row r="76" spans="2:22" ht="16.5" x14ac:dyDescent="0.25">
      <c r="B76" s="10">
        <v>63</v>
      </c>
      <c r="C76" s="11" t="s">
        <v>189</v>
      </c>
      <c r="D76" s="105">
        <v>190899.9</v>
      </c>
      <c r="E76" s="105">
        <v>29993</v>
      </c>
      <c r="F76" s="105">
        <v>148967.56674000001</v>
      </c>
      <c r="G76" s="106">
        <v>0.73049211015903714</v>
      </c>
      <c r="H76" s="105">
        <v>29937.307239999998</v>
      </c>
      <c r="I76" s="106">
        <v>0.15682201635516835</v>
      </c>
      <c r="J76" s="14">
        <v>3</v>
      </c>
      <c r="K76" s="14">
        <v>0</v>
      </c>
      <c r="L76" s="14">
        <v>0</v>
      </c>
      <c r="M76" s="14">
        <v>5</v>
      </c>
      <c r="N76" s="15">
        <f>'[1]СВОД 1 кв.2024'!AA76</f>
        <v>5.855800618166624E-2</v>
      </c>
      <c r="O76" s="14">
        <v>0</v>
      </c>
      <c r="P76" s="15">
        <f>'[1]СВОД 1 кв.2024'!AB76</f>
        <v>0.44647530679687092</v>
      </c>
      <c r="Q76" s="14">
        <v>0</v>
      </c>
      <c r="R76" s="14">
        <v>0</v>
      </c>
      <c r="S76" s="48">
        <v>20</v>
      </c>
      <c r="T76" s="19">
        <f t="shared" si="1"/>
        <v>30018.887314126514</v>
      </c>
      <c r="U76" s="15" t="s">
        <v>345</v>
      </c>
      <c r="V76" s="20" t="s">
        <v>345</v>
      </c>
    </row>
    <row r="77" spans="2:22" ht="21.75" x14ac:dyDescent="0.25">
      <c r="B77" s="10">
        <v>64</v>
      </c>
      <c r="C77" s="11" t="s">
        <v>190</v>
      </c>
      <c r="D77" s="105">
        <v>27854.7</v>
      </c>
      <c r="E77" s="105">
        <v>2931.8</v>
      </c>
      <c r="F77" s="105">
        <v>21752.26514</v>
      </c>
      <c r="G77" s="106">
        <v>0.56375132341905998</v>
      </c>
      <c r="H77" s="105">
        <v>4791.3702899999998</v>
      </c>
      <c r="I77" s="106">
        <v>0.17201299206238085</v>
      </c>
      <c r="J77" s="14">
        <v>2</v>
      </c>
      <c r="K77" s="14">
        <v>5</v>
      </c>
      <c r="L77" s="14">
        <v>1</v>
      </c>
      <c r="M77" s="14">
        <v>0</v>
      </c>
      <c r="N77" s="15">
        <f>'[1]СВОД 1 кв.2024'!AA77</f>
        <v>0</v>
      </c>
      <c r="O77" s="14">
        <v>20</v>
      </c>
      <c r="P77" s="15">
        <f>'[1]СВОД 1 кв.2024'!AB77</f>
        <v>1.0395669907756418E-2</v>
      </c>
      <c r="Q77" s="14">
        <v>20</v>
      </c>
      <c r="R77" s="14">
        <v>0</v>
      </c>
      <c r="S77" s="48">
        <v>20</v>
      </c>
      <c r="T77" s="19">
        <f t="shared" si="1"/>
        <v>2997.5357643154816</v>
      </c>
      <c r="U77" s="15">
        <f t="shared" si="0"/>
        <v>46.84</v>
      </c>
      <c r="V77" s="20" t="s">
        <v>124</v>
      </c>
    </row>
    <row r="78" spans="2:22" ht="22.5" customHeight="1" x14ac:dyDescent="0.25">
      <c r="C78" s="160" t="s">
        <v>308</v>
      </c>
      <c r="D78" s="161"/>
    </row>
    <row r="80" spans="2:22" ht="41.25" customHeight="1" x14ac:dyDescent="0.25">
      <c r="C80" s="49" t="s">
        <v>346</v>
      </c>
      <c r="D80" s="50"/>
      <c r="E80" s="50"/>
      <c r="F80" s="50"/>
      <c r="G80" s="50"/>
      <c r="H80" s="38"/>
      <c r="I80" s="38" t="s">
        <v>214</v>
      </c>
      <c r="J80" s="38"/>
    </row>
    <row r="81" spans="4:10" ht="15.75" x14ac:dyDescent="0.25">
      <c r="D81" s="38"/>
      <c r="E81" s="38"/>
      <c r="F81" s="38"/>
      <c r="G81" s="38"/>
      <c r="H81" s="38"/>
      <c r="I81" s="38"/>
      <c r="J81" s="38"/>
    </row>
  </sheetData>
  <autoFilter ref="B10:V78"/>
  <mergeCells count="18">
    <mergeCell ref="U10:U12"/>
    <mergeCell ref="V10:V12"/>
    <mergeCell ref="J11:K11"/>
    <mergeCell ref="C78:D78"/>
    <mergeCell ref="C2:C5"/>
    <mergeCell ref="E6:S8"/>
    <mergeCell ref="P11:Q11"/>
    <mergeCell ref="R11:S11"/>
    <mergeCell ref="B10:B12"/>
    <mergeCell ref="C10:C12"/>
    <mergeCell ref="I10:I12"/>
    <mergeCell ref="L11:M11"/>
    <mergeCell ref="N11:O11"/>
    <mergeCell ref="D11:D12"/>
    <mergeCell ref="E11:E12"/>
    <mergeCell ref="D10:E10"/>
    <mergeCell ref="G10:G12"/>
    <mergeCell ref="H10:H12"/>
  </mergeCells>
  <pageMargins left="0.25" right="0.25" top="0.75" bottom="0.75" header="0.3" footer="0.3"/>
  <pageSetup paperSize="9" scale="58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C00000"/>
  </sheetPr>
  <dimension ref="A1:G93"/>
  <sheetViews>
    <sheetView topLeftCell="A16" workbookViewId="0">
      <selection activeCell="C76" sqref="C76"/>
    </sheetView>
  </sheetViews>
  <sheetFormatPr defaultRowHeight="15" x14ac:dyDescent="0.25"/>
  <cols>
    <col min="1" max="1" width="49" style="100" customWidth="1"/>
    <col min="2" max="7" width="21" style="100" customWidth="1"/>
    <col min="8" max="16384" width="9.140625" style="100"/>
  </cols>
  <sheetData>
    <row r="1" spans="1:7" x14ac:dyDescent="0.25">
      <c r="A1" s="167" t="s">
        <v>324</v>
      </c>
      <c r="B1" s="168"/>
      <c r="C1" s="168"/>
      <c r="D1" s="168"/>
      <c r="E1" s="168"/>
      <c r="F1" s="168"/>
      <c r="G1" s="168"/>
    </row>
    <row r="2" spans="1:7" x14ac:dyDescent="0.25">
      <c r="A2" s="167" t="s">
        <v>325</v>
      </c>
      <c r="B2" s="168"/>
      <c r="C2" s="168"/>
      <c r="D2" s="168"/>
      <c r="E2" s="168"/>
      <c r="F2" s="168"/>
      <c r="G2" s="168"/>
    </row>
    <row r="3" spans="1:7" x14ac:dyDescent="0.25">
      <c r="A3" s="167" t="s">
        <v>326</v>
      </c>
      <c r="B3" s="168"/>
      <c r="C3" s="168"/>
      <c r="D3" s="168"/>
      <c r="E3" s="168"/>
      <c r="F3" s="168"/>
      <c r="G3" s="168"/>
    </row>
    <row r="4" spans="1:7" x14ac:dyDescent="0.25">
      <c r="A4" s="167" t="s">
        <v>327</v>
      </c>
      <c r="B4" s="168"/>
      <c r="C4" s="168"/>
      <c r="D4" s="168"/>
      <c r="E4" s="168"/>
      <c r="F4" s="168"/>
      <c r="G4" s="168"/>
    </row>
    <row r="5" spans="1:7" x14ac:dyDescent="0.25">
      <c r="A5" s="167" t="s">
        <v>328</v>
      </c>
      <c r="B5" s="168"/>
      <c r="C5" s="168"/>
      <c r="D5" s="168"/>
      <c r="E5" s="168"/>
      <c r="F5" s="168"/>
      <c r="G5" s="168"/>
    </row>
    <row r="6" spans="1:7" x14ac:dyDescent="0.25">
      <c r="A6" s="167" t="s">
        <v>329</v>
      </c>
      <c r="B6" s="168"/>
      <c r="C6" s="168"/>
      <c r="D6" s="168"/>
      <c r="E6" s="168"/>
      <c r="F6" s="168"/>
      <c r="G6" s="168"/>
    </row>
    <row r="7" spans="1:7" x14ac:dyDescent="0.25">
      <c r="A7" s="167" t="s">
        <v>330</v>
      </c>
      <c r="B7" s="168"/>
      <c r="C7" s="168"/>
      <c r="D7" s="168"/>
      <c r="E7" s="168"/>
      <c r="F7" s="168"/>
      <c r="G7" s="168"/>
    </row>
    <row r="8" spans="1:7" x14ac:dyDescent="0.25">
      <c r="A8" s="167" t="s">
        <v>331</v>
      </c>
      <c r="B8" s="168"/>
      <c r="C8" s="168"/>
      <c r="D8" s="168"/>
      <c r="E8" s="168"/>
      <c r="F8" s="168"/>
      <c r="G8" s="168"/>
    </row>
    <row r="9" spans="1:7" x14ac:dyDescent="0.25">
      <c r="A9" s="167" t="s">
        <v>332</v>
      </c>
      <c r="B9" s="168"/>
      <c r="C9" s="168"/>
      <c r="D9" s="168"/>
      <c r="E9" s="168"/>
      <c r="F9" s="168"/>
      <c r="G9" s="168"/>
    </row>
    <row r="10" spans="1:7" x14ac:dyDescent="0.25">
      <c r="A10" s="167" t="s">
        <v>333</v>
      </c>
      <c r="B10" s="168"/>
      <c r="C10" s="168"/>
      <c r="D10" s="168"/>
      <c r="E10" s="168"/>
      <c r="F10" s="168"/>
      <c r="G10" s="168"/>
    </row>
    <row r="11" spans="1:7" x14ac:dyDescent="0.25">
      <c r="A11" s="167" t="s">
        <v>334</v>
      </c>
      <c r="B11" s="168"/>
      <c r="C11" s="168"/>
      <c r="D11" s="168"/>
      <c r="E11" s="168"/>
      <c r="F11" s="168"/>
      <c r="G11" s="168"/>
    </row>
    <row r="12" spans="1:7" x14ac:dyDescent="0.25">
      <c r="A12" s="167" t="s">
        <v>335</v>
      </c>
      <c r="B12" s="168"/>
      <c r="C12" s="168"/>
      <c r="D12" s="168"/>
      <c r="E12" s="168"/>
      <c r="F12" s="168"/>
      <c r="G12" s="168"/>
    </row>
    <row r="13" spans="1:7" x14ac:dyDescent="0.25">
      <c r="A13" s="167" t="s">
        <v>336</v>
      </c>
      <c r="B13" s="168"/>
      <c r="C13" s="168"/>
      <c r="D13" s="168"/>
      <c r="E13" s="168"/>
      <c r="F13" s="168"/>
      <c r="G13" s="168"/>
    </row>
    <row r="14" spans="1:7" x14ac:dyDescent="0.25">
      <c r="A14" s="167" t="s">
        <v>337</v>
      </c>
      <c r="B14" s="168"/>
      <c r="C14" s="168"/>
      <c r="D14" s="168"/>
      <c r="E14" s="168"/>
      <c r="F14" s="168"/>
      <c r="G14" s="168"/>
    </row>
    <row r="15" spans="1:7" x14ac:dyDescent="0.25">
      <c r="A15" s="167" t="s">
        <v>375</v>
      </c>
      <c r="B15" s="168"/>
      <c r="C15" s="168"/>
      <c r="D15" s="168"/>
      <c r="E15" s="168"/>
      <c r="F15" s="168"/>
      <c r="G15" s="168"/>
    </row>
    <row r="16" spans="1:7" x14ac:dyDescent="0.25">
      <c r="A16" s="167" t="s">
        <v>338</v>
      </c>
      <c r="B16" s="168"/>
      <c r="C16" s="168"/>
      <c r="D16" s="168"/>
      <c r="E16" s="168"/>
      <c r="F16" s="168"/>
      <c r="G16" s="168"/>
    </row>
    <row r="17" spans="1:7" x14ac:dyDescent="0.25">
      <c r="A17" s="167" t="s">
        <v>339</v>
      </c>
      <c r="B17" s="168"/>
      <c r="C17" s="168"/>
      <c r="D17" s="168"/>
      <c r="E17" s="168"/>
      <c r="F17" s="168"/>
      <c r="G17" s="168"/>
    </row>
    <row r="18" spans="1:7" x14ac:dyDescent="0.25">
      <c r="A18" s="167" t="s">
        <v>340</v>
      </c>
      <c r="B18" s="168"/>
      <c r="C18" s="168"/>
      <c r="D18" s="168"/>
      <c r="E18" s="168"/>
      <c r="F18" s="168"/>
      <c r="G18" s="168"/>
    </row>
    <row r="19" spans="1:7" x14ac:dyDescent="0.25">
      <c r="A19" s="167" t="s">
        <v>376</v>
      </c>
      <c r="B19" s="168"/>
      <c r="C19" s="168"/>
      <c r="D19" s="168"/>
      <c r="E19" s="168"/>
      <c r="F19" s="168"/>
      <c r="G19" s="168"/>
    </row>
    <row r="20" spans="1:7" x14ac:dyDescent="0.25">
      <c r="A20" s="167" t="s">
        <v>341</v>
      </c>
      <c r="B20" s="168"/>
      <c r="C20" s="168"/>
      <c r="D20" s="168"/>
      <c r="E20" s="168"/>
      <c r="F20" s="168"/>
      <c r="G20" s="168"/>
    </row>
    <row r="21" spans="1:7" x14ac:dyDescent="0.25">
      <c r="A21" s="167" t="s">
        <v>342</v>
      </c>
      <c r="B21" s="168"/>
      <c r="C21" s="168"/>
      <c r="D21" s="168"/>
      <c r="E21" s="168"/>
      <c r="F21" s="168"/>
      <c r="G21" s="168"/>
    </row>
    <row r="24" spans="1:7" ht="15" customHeight="1" x14ac:dyDescent="0.25">
      <c r="A24" s="169" t="s">
        <v>218</v>
      </c>
      <c r="B24" s="169" t="s">
        <v>219</v>
      </c>
      <c r="C24" s="169" t="s">
        <v>219</v>
      </c>
      <c r="D24" s="101" t="s">
        <v>192</v>
      </c>
      <c r="E24" s="169" t="s">
        <v>7</v>
      </c>
      <c r="F24" s="169" t="s">
        <v>8</v>
      </c>
      <c r="G24" s="169" t="s">
        <v>9</v>
      </c>
    </row>
    <row r="25" spans="1:7" ht="15" hidden="1" customHeight="1" x14ac:dyDescent="0.25">
      <c r="A25" s="169" t="s">
        <v>220</v>
      </c>
      <c r="B25" s="169" t="s">
        <v>221</v>
      </c>
      <c r="C25" s="169" t="s">
        <v>222</v>
      </c>
      <c r="D25" s="169" t="s">
        <v>377</v>
      </c>
      <c r="E25" s="169" t="s">
        <v>220</v>
      </c>
      <c r="F25" s="169" t="s">
        <v>220</v>
      </c>
      <c r="G25" s="169" t="s">
        <v>220</v>
      </c>
    </row>
    <row r="26" spans="1:7" ht="15" hidden="1" customHeight="1" x14ac:dyDescent="0.25">
      <c r="A26" s="169" t="s">
        <v>220</v>
      </c>
      <c r="B26" s="169" t="s">
        <v>220</v>
      </c>
      <c r="C26" s="169" t="s">
        <v>220</v>
      </c>
      <c r="D26" s="169" t="s">
        <v>220</v>
      </c>
      <c r="E26" s="169" t="s">
        <v>220</v>
      </c>
      <c r="F26" s="169" t="s">
        <v>220</v>
      </c>
      <c r="G26" s="169" t="s">
        <v>220</v>
      </c>
    </row>
    <row r="27" spans="1:7" ht="15.75" hidden="1" x14ac:dyDescent="0.25">
      <c r="A27" s="101" t="s">
        <v>225</v>
      </c>
      <c r="B27" s="101" t="s">
        <v>343</v>
      </c>
      <c r="C27" s="101" t="s">
        <v>226</v>
      </c>
      <c r="D27" s="101" t="s">
        <v>378</v>
      </c>
      <c r="E27" s="101" t="s">
        <v>227</v>
      </c>
      <c r="F27" s="101" t="s">
        <v>228</v>
      </c>
      <c r="G27" s="101" t="s">
        <v>229</v>
      </c>
    </row>
    <row r="28" spans="1:7" ht="16.5" hidden="1" x14ac:dyDescent="0.25">
      <c r="A28" s="102" t="s">
        <v>211</v>
      </c>
      <c r="B28" s="103">
        <v>19123425.258760002</v>
      </c>
      <c r="C28" s="103">
        <v>788299.9</v>
      </c>
      <c r="D28" s="103">
        <v>18229650.093880001</v>
      </c>
      <c r="E28" s="104">
        <v>0.68665279078431951</v>
      </c>
      <c r="F28" s="103">
        <v>2272409.8655699999</v>
      </c>
      <c r="G28" s="104">
        <v>0.11882860077741886</v>
      </c>
    </row>
    <row r="29" spans="1:7" ht="49.5" hidden="1" x14ac:dyDescent="0.25">
      <c r="A29" s="102" t="s">
        <v>230</v>
      </c>
      <c r="B29" s="105">
        <v>15811294.4</v>
      </c>
      <c r="C29" s="105">
        <v>352450.4</v>
      </c>
      <c r="D29" s="105">
        <v>15561420.688309999</v>
      </c>
      <c r="E29" s="106">
        <v>0.55966640281866609</v>
      </c>
      <c r="F29" s="105">
        <v>1588142.1855299999</v>
      </c>
      <c r="G29" s="106">
        <v>0.10044352760454578</v>
      </c>
    </row>
    <row r="30" spans="1:7" ht="99" hidden="1" x14ac:dyDescent="0.25">
      <c r="A30" s="102" t="s">
        <v>231</v>
      </c>
      <c r="B30" s="105">
        <v>91035.4</v>
      </c>
      <c r="C30" s="105">
        <v>7869.4</v>
      </c>
      <c r="D30" s="105">
        <v>72042.455549999999</v>
      </c>
      <c r="E30" s="106">
        <v>0.73952337026965209</v>
      </c>
      <c r="F30" s="105">
        <v>18181.177479999998</v>
      </c>
      <c r="G30" s="106">
        <v>0.19971546760930364</v>
      </c>
    </row>
    <row r="31" spans="1:7" ht="66" hidden="1" x14ac:dyDescent="0.25">
      <c r="A31" s="102" t="s">
        <v>232</v>
      </c>
      <c r="B31" s="105">
        <v>61355.8</v>
      </c>
      <c r="C31" s="105">
        <v>10111.5</v>
      </c>
      <c r="D31" s="105">
        <v>48722.295859999998</v>
      </c>
      <c r="E31" s="106">
        <v>0.77625115858181282</v>
      </c>
      <c r="F31" s="105">
        <v>11968.732110000001</v>
      </c>
      <c r="G31" s="106">
        <v>0.19507091603401797</v>
      </c>
    </row>
    <row r="32" spans="1:7" ht="66" hidden="1" x14ac:dyDescent="0.25">
      <c r="A32" s="102" t="s">
        <v>233</v>
      </c>
      <c r="B32" s="105">
        <v>190899.9</v>
      </c>
      <c r="C32" s="105">
        <v>29993</v>
      </c>
      <c r="D32" s="105">
        <v>148967.56674000001</v>
      </c>
      <c r="E32" s="106">
        <v>0.73049211015903714</v>
      </c>
      <c r="F32" s="105">
        <v>29937.307239999998</v>
      </c>
      <c r="G32" s="106">
        <v>0.15682201635516835</v>
      </c>
    </row>
    <row r="33" spans="1:7" ht="66" hidden="1" x14ac:dyDescent="0.25">
      <c r="A33" s="102" t="s">
        <v>234</v>
      </c>
      <c r="B33" s="105">
        <v>19499.099999999999</v>
      </c>
      <c r="C33" s="105">
        <v>2830.3</v>
      </c>
      <c r="D33" s="105">
        <v>15955.114009999999</v>
      </c>
      <c r="E33" s="106">
        <v>0.85889510299261562</v>
      </c>
      <c r="F33" s="105">
        <v>4189.4392900000003</v>
      </c>
      <c r="G33" s="106">
        <v>0.21485295680313451</v>
      </c>
    </row>
    <row r="34" spans="1:7" ht="66" hidden="1" x14ac:dyDescent="0.25">
      <c r="A34" s="102" t="s">
        <v>235</v>
      </c>
      <c r="B34" s="105">
        <v>19400.3</v>
      </c>
      <c r="C34" s="105">
        <v>1941.2</v>
      </c>
      <c r="D34" s="105">
        <v>15000.545990000001</v>
      </c>
      <c r="E34" s="106">
        <v>0.75311916855553263</v>
      </c>
      <c r="F34" s="105">
        <v>3428.6460099999999</v>
      </c>
      <c r="G34" s="106">
        <v>0.17673159744952396</v>
      </c>
    </row>
    <row r="35" spans="1:7" ht="66" hidden="1" x14ac:dyDescent="0.25">
      <c r="A35" s="102" t="s">
        <v>236</v>
      </c>
      <c r="B35" s="105">
        <v>23326.5</v>
      </c>
      <c r="C35" s="105">
        <v>5144.7</v>
      </c>
      <c r="D35" s="105">
        <v>19064.293610000001</v>
      </c>
      <c r="E35" s="106">
        <v>0.81802873053822378</v>
      </c>
      <c r="F35" s="105">
        <v>5889.5220099999997</v>
      </c>
      <c r="G35" s="106">
        <v>0.25248202730799735</v>
      </c>
    </row>
    <row r="36" spans="1:7" ht="66" hidden="1" x14ac:dyDescent="0.25">
      <c r="A36" s="102" t="s">
        <v>237</v>
      </c>
      <c r="B36" s="105">
        <v>19977.8</v>
      </c>
      <c r="C36" s="105">
        <v>4009.6</v>
      </c>
      <c r="D36" s="105">
        <v>16555.202389999999</v>
      </c>
      <c r="E36" s="106">
        <v>0.95108396598164402</v>
      </c>
      <c r="F36" s="105">
        <v>4503.8296700000001</v>
      </c>
      <c r="G36" s="106">
        <v>0.22544172381343291</v>
      </c>
    </row>
    <row r="37" spans="1:7" ht="66" hidden="1" x14ac:dyDescent="0.25">
      <c r="A37" s="102" t="s">
        <v>239</v>
      </c>
      <c r="B37" s="105">
        <v>27889.9</v>
      </c>
      <c r="C37" s="105">
        <v>6011.3</v>
      </c>
      <c r="D37" s="105">
        <v>23490.69109</v>
      </c>
      <c r="E37" s="106">
        <v>0.94433812153777053</v>
      </c>
      <c r="F37" s="105">
        <v>6469.55717</v>
      </c>
      <c r="G37" s="106">
        <v>0.23196774352005564</v>
      </c>
    </row>
    <row r="38" spans="1:7" ht="66" hidden="1" x14ac:dyDescent="0.25">
      <c r="A38" s="102" t="s">
        <v>240</v>
      </c>
      <c r="B38" s="105">
        <v>30920.313999999998</v>
      </c>
      <c r="C38" s="105">
        <v>2778.3</v>
      </c>
      <c r="D38" s="105">
        <v>24748.469509999999</v>
      </c>
      <c r="E38" s="106">
        <v>0.52059793398841014</v>
      </c>
      <c r="F38" s="105">
        <v>8019.6920600000003</v>
      </c>
      <c r="G38" s="106">
        <v>0.25936644951277016</v>
      </c>
    </row>
    <row r="39" spans="1:7" ht="66" hidden="1" x14ac:dyDescent="0.25">
      <c r="A39" s="102" t="s">
        <v>241</v>
      </c>
      <c r="B39" s="105">
        <v>34164</v>
      </c>
      <c r="C39" s="105">
        <v>2507.4</v>
      </c>
      <c r="D39" s="105">
        <v>27267.94873</v>
      </c>
      <c r="E39" s="106">
        <v>0.75390618170216162</v>
      </c>
      <c r="F39" s="105">
        <v>8191.9881699999996</v>
      </c>
      <c r="G39" s="106">
        <v>0.23978422228076338</v>
      </c>
    </row>
    <row r="40" spans="1:7" ht="66" hidden="1" x14ac:dyDescent="0.25">
      <c r="A40" s="102" t="s">
        <v>242</v>
      </c>
      <c r="B40" s="105">
        <v>37792.400000000001</v>
      </c>
      <c r="C40" s="105">
        <v>2404</v>
      </c>
      <c r="D40" s="105">
        <v>31023.137360000001</v>
      </c>
      <c r="E40" s="106">
        <v>0.70644704242928458</v>
      </c>
      <c r="F40" s="105">
        <v>10609.85428</v>
      </c>
      <c r="G40" s="106">
        <v>0.28074042082535111</v>
      </c>
    </row>
    <row r="41" spans="1:7" ht="66" hidden="1" x14ac:dyDescent="0.25">
      <c r="A41" s="102" t="s">
        <v>243</v>
      </c>
      <c r="B41" s="105">
        <v>17703.633760000001</v>
      </c>
      <c r="C41" s="105">
        <v>2998.9</v>
      </c>
      <c r="D41" s="105">
        <v>14489.50289</v>
      </c>
      <c r="E41" s="106">
        <v>0.86608901263796723</v>
      </c>
      <c r="F41" s="105">
        <v>3500.1066500000002</v>
      </c>
      <c r="G41" s="106">
        <v>0.19770555002714876</v>
      </c>
    </row>
    <row r="42" spans="1:7" ht="66" hidden="1" x14ac:dyDescent="0.25">
      <c r="A42" s="102" t="s">
        <v>244</v>
      </c>
      <c r="B42" s="105">
        <v>55051.4</v>
      </c>
      <c r="C42" s="105">
        <v>6356.8</v>
      </c>
      <c r="D42" s="105">
        <v>44025.966950000002</v>
      </c>
      <c r="E42" s="106">
        <v>0.70801217121822302</v>
      </c>
      <c r="F42" s="105">
        <v>11147.9</v>
      </c>
      <c r="G42" s="106">
        <v>0.20249984559884035</v>
      </c>
    </row>
    <row r="43" spans="1:7" ht="66" hidden="1" x14ac:dyDescent="0.25">
      <c r="A43" s="102" t="s">
        <v>246</v>
      </c>
      <c r="B43" s="105">
        <v>30844.1</v>
      </c>
      <c r="C43" s="105">
        <v>2615.1</v>
      </c>
      <c r="D43" s="105">
        <v>24823.80313</v>
      </c>
      <c r="E43" s="106">
        <v>0.90219846277389015</v>
      </c>
      <c r="F43" s="105">
        <v>5787.4233100000001</v>
      </c>
      <c r="G43" s="106">
        <v>0.18763469545229072</v>
      </c>
    </row>
    <row r="44" spans="1:7" ht="66" hidden="1" x14ac:dyDescent="0.25">
      <c r="A44" s="102" t="s">
        <v>247</v>
      </c>
      <c r="B44" s="105">
        <v>58394.5</v>
      </c>
      <c r="C44" s="105">
        <v>9915.1</v>
      </c>
      <c r="D44" s="105">
        <v>48275.103999999999</v>
      </c>
      <c r="E44" s="106">
        <v>0.94494787949692893</v>
      </c>
      <c r="F44" s="105">
        <v>13700.31732</v>
      </c>
      <c r="G44" s="106">
        <v>0.23461657039618458</v>
      </c>
    </row>
    <row r="45" spans="1:7" ht="66" hidden="1" x14ac:dyDescent="0.25">
      <c r="A45" s="102" t="s">
        <v>248</v>
      </c>
      <c r="B45" s="105">
        <v>117937</v>
      </c>
      <c r="C45" s="105">
        <v>8089.2</v>
      </c>
      <c r="D45" s="105">
        <v>94766.533790000001</v>
      </c>
      <c r="E45" s="106">
        <v>0.70270707239282004</v>
      </c>
      <c r="F45" s="105">
        <v>25018.5</v>
      </c>
      <c r="G45" s="106">
        <v>0.21213444466113263</v>
      </c>
    </row>
    <row r="46" spans="1:7" ht="66" hidden="1" x14ac:dyDescent="0.25">
      <c r="A46" s="102" t="s">
        <v>249</v>
      </c>
      <c r="B46" s="105">
        <v>84103.6</v>
      </c>
      <c r="C46" s="105">
        <v>13134.1</v>
      </c>
      <c r="D46" s="105">
        <v>67963.886249999996</v>
      </c>
      <c r="E46" s="106">
        <v>0.85784525015037194</v>
      </c>
      <c r="F46" s="105">
        <v>17331.594109999998</v>
      </c>
      <c r="G46" s="106">
        <v>0.20607434295321483</v>
      </c>
    </row>
    <row r="47" spans="1:7" ht="66" hidden="1" x14ac:dyDescent="0.25">
      <c r="A47" s="102" t="s">
        <v>250</v>
      </c>
      <c r="B47" s="105">
        <v>90420</v>
      </c>
      <c r="C47" s="105">
        <v>14662.7</v>
      </c>
      <c r="D47" s="105">
        <v>71066.033710000003</v>
      </c>
      <c r="E47" s="106">
        <v>0.82186912437682014</v>
      </c>
      <c r="F47" s="105">
        <v>18407.904999999999</v>
      </c>
      <c r="G47" s="106">
        <v>0.20358222738332227</v>
      </c>
    </row>
    <row r="48" spans="1:7" ht="82.5" hidden="1" x14ac:dyDescent="0.25">
      <c r="A48" s="102" t="s">
        <v>252</v>
      </c>
      <c r="B48" s="105">
        <v>103658.086</v>
      </c>
      <c r="C48" s="105">
        <v>18233.599999999999</v>
      </c>
      <c r="D48" s="105">
        <v>83557.414109999998</v>
      </c>
      <c r="E48" s="106">
        <v>0.74633560459810455</v>
      </c>
      <c r="F48" s="105">
        <v>19814.880539999998</v>
      </c>
      <c r="G48" s="106">
        <v>0.19115614907263481</v>
      </c>
    </row>
    <row r="49" spans="1:7" ht="66" hidden="1" x14ac:dyDescent="0.25">
      <c r="A49" s="102" t="s">
        <v>253</v>
      </c>
      <c r="B49" s="105">
        <v>30706.5</v>
      </c>
      <c r="C49" s="105">
        <v>2577</v>
      </c>
      <c r="D49" s="105">
        <v>24927.24265</v>
      </c>
      <c r="E49" s="106">
        <v>0.69929626309662396</v>
      </c>
      <c r="F49" s="105">
        <v>6790.5175600000002</v>
      </c>
      <c r="G49" s="106">
        <v>0.22114267532932766</v>
      </c>
    </row>
    <row r="50" spans="1:7" ht="82.5" hidden="1" x14ac:dyDescent="0.25">
      <c r="A50" s="102" t="s">
        <v>254</v>
      </c>
      <c r="B50" s="105">
        <v>64089.2</v>
      </c>
      <c r="C50" s="105">
        <v>9169.2000000000007</v>
      </c>
      <c r="D50" s="105">
        <v>53204.46658</v>
      </c>
      <c r="E50" s="106">
        <v>0.91206173930113854</v>
      </c>
      <c r="F50" s="105">
        <v>15769.486559999999</v>
      </c>
      <c r="G50" s="106">
        <v>0.24605528794243023</v>
      </c>
    </row>
    <row r="51" spans="1:7" ht="66" hidden="1" x14ac:dyDescent="0.25">
      <c r="A51" s="102" t="s">
        <v>255</v>
      </c>
      <c r="B51" s="105">
        <v>23385.599999999999</v>
      </c>
      <c r="C51" s="105">
        <v>4564.7</v>
      </c>
      <c r="D51" s="105">
        <v>18723.722610000001</v>
      </c>
      <c r="E51" s="106">
        <v>0.79921706793436587</v>
      </c>
      <c r="F51" s="105">
        <v>4323.1169900000004</v>
      </c>
      <c r="G51" s="106">
        <v>0.18486235076286262</v>
      </c>
    </row>
    <row r="52" spans="1:7" ht="66" hidden="1" x14ac:dyDescent="0.25">
      <c r="A52" s="102" t="s">
        <v>256</v>
      </c>
      <c r="B52" s="105">
        <v>24534.799999999999</v>
      </c>
      <c r="C52" s="105">
        <v>2280.5</v>
      </c>
      <c r="D52" s="105">
        <v>20045.740300000001</v>
      </c>
      <c r="E52" s="106">
        <v>0.8929865073448805</v>
      </c>
      <c r="F52" s="105">
        <v>5621.3694100000002</v>
      </c>
      <c r="G52" s="106">
        <v>0.22911820801473826</v>
      </c>
    </row>
    <row r="53" spans="1:7" ht="66" hidden="1" x14ac:dyDescent="0.25">
      <c r="A53" s="102" t="s">
        <v>257</v>
      </c>
      <c r="B53" s="105">
        <v>24634.1</v>
      </c>
      <c r="C53" s="105">
        <v>4697.6000000000004</v>
      </c>
      <c r="D53" s="105">
        <v>19428.282159999999</v>
      </c>
      <c r="E53" s="106">
        <v>0.70308953082425063</v>
      </c>
      <c r="F53" s="105">
        <v>5815.36</v>
      </c>
      <c r="G53" s="106">
        <v>0.23606951339809451</v>
      </c>
    </row>
    <row r="54" spans="1:7" ht="66" hidden="1" x14ac:dyDescent="0.25">
      <c r="A54" s="102" t="s">
        <v>258</v>
      </c>
      <c r="B54" s="105">
        <v>26254.3</v>
      </c>
      <c r="C54" s="105">
        <v>2128.4</v>
      </c>
      <c r="D54" s="105">
        <v>21239.4617</v>
      </c>
      <c r="E54" s="106">
        <v>0.88060770531854915</v>
      </c>
      <c r="F54" s="105">
        <v>6340.7511400000003</v>
      </c>
      <c r="G54" s="106">
        <v>0.24151286227398941</v>
      </c>
    </row>
    <row r="55" spans="1:7" ht="82.5" hidden="1" x14ac:dyDescent="0.25">
      <c r="A55" s="102" t="s">
        <v>259</v>
      </c>
      <c r="B55" s="105">
        <v>46878.3</v>
      </c>
      <c r="C55" s="105">
        <v>6074.7</v>
      </c>
      <c r="D55" s="105">
        <v>37965.305659999998</v>
      </c>
      <c r="E55" s="106">
        <v>0.83367026684445322</v>
      </c>
      <c r="F55" s="105">
        <v>9610.3870599999991</v>
      </c>
      <c r="G55" s="106">
        <v>0.20500715810940243</v>
      </c>
    </row>
    <row r="56" spans="1:7" ht="66" hidden="1" x14ac:dyDescent="0.25">
      <c r="A56" s="102" t="s">
        <v>260</v>
      </c>
      <c r="B56" s="105">
        <v>36769.401680000003</v>
      </c>
      <c r="C56" s="105">
        <v>3554.7</v>
      </c>
      <c r="D56" s="105">
        <v>29206.19137</v>
      </c>
      <c r="E56" s="106">
        <v>0.61794449320617773</v>
      </c>
      <c r="F56" s="105">
        <v>6644.2352600000004</v>
      </c>
      <c r="G56" s="106">
        <v>0.18070011902353045</v>
      </c>
    </row>
    <row r="57" spans="1:7" ht="66" hidden="1" x14ac:dyDescent="0.25">
      <c r="A57" s="102" t="s">
        <v>262</v>
      </c>
      <c r="B57" s="105">
        <v>35668.199999999997</v>
      </c>
      <c r="C57" s="105">
        <v>3691.6</v>
      </c>
      <c r="D57" s="105">
        <v>29308.475630000001</v>
      </c>
      <c r="E57" s="106">
        <v>0.83732118322678517</v>
      </c>
      <c r="F57" s="105">
        <v>9606.5</v>
      </c>
      <c r="G57" s="106">
        <v>0.26932954284208344</v>
      </c>
    </row>
    <row r="58" spans="1:7" ht="66" hidden="1" x14ac:dyDescent="0.25">
      <c r="A58" s="102" t="s">
        <v>263</v>
      </c>
      <c r="B58" s="105">
        <v>133718.72500000001</v>
      </c>
      <c r="C58" s="105">
        <v>15937</v>
      </c>
      <c r="D58" s="105">
        <v>106777.07979</v>
      </c>
      <c r="E58" s="106">
        <v>0.73312634937566667</v>
      </c>
      <c r="F58" s="105">
        <v>24938.4306</v>
      </c>
      <c r="G58" s="106">
        <v>0.18649916531884372</v>
      </c>
    </row>
    <row r="59" spans="1:7" ht="66" hidden="1" x14ac:dyDescent="0.25">
      <c r="A59" s="102" t="s">
        <v>264</v>
      </c>
      <c r="B59" s="105">
        <v>25509.3</v>
      </c>
      <c r="C59" s="105">
        <v>3760.5</v>
      </c>
      <c r="D59" s="105">
        <v>20679.837360000001</v>
      </c>
      <c r="E59" s="106">
        <v>0.70200678633160485</v>
      </c>
      <c r="F59" s="105">
        <v>6657.3485499999997</v>
      </c>
      <c r="G59" s="106">
        <v>0.26097731219594422</v>
      </c>
    </row>
    <row r="60" spans="1:7" ht="66" hidden="1" x14ac:dyDescent="0.25">
      <c r="A60" s="102" t="s">
        <v>265</v>
      </c>
      <c r="B60" s="105">
        <v>33606.300000000003</v>
      </c>
      <c r="C60" s="105">
        <v>3899.9</v>
      </c>
      <c r="D60" s="105">
        <v>27321.44296</v>
      </c>
      <c r="E60" s="106">
        <v>0.80865144234467545</v>
      </c>
      <c r="F60" s="105">
        <v>6211.4632000000001</v>
      </c>
      <c r="G60" s="106">
        <v>0.18483032050538142</v>
      </c>
    </row>
    <row r="61" spans="1:7" ht="66" hidden="1" x14ac:dyDescent="0.25">
      <c r="A61" s="102" t="s">
        <v>267</v>
      </c>
      <c r="B61" s="105">
        <v>44432.1</v>
      </c>
      <c r="C61" s="105">
        <v>3035.5</v>
      </c>
      <c r="D61" s="105">
        <v>35202.621870000003</v>
      </c>
      <c r="E61" s="106">
        <v>0.61231330917476523</v>
      </c>
      <c r="F61" s="105">
        <v>7752.2052100000001</v>
      </c>
      <c r="G61" s="106">
        <v>0.17447307712217069</v>
      </c>
    </row>
    <row r="62" spans="1:7" ht="66" hidden="1" x14ac:dyDescent="0.25">
      <c r="A62" s="102" t="s">
        <v>268</v>
      </c>
      <c r="B62" s="105">
        <v>28780.9</v>
      </c>
      <c r="C62" s="105">
        <v>2515.5</v>
      </c>
      <c r="D62" s="105">
        <v>23052.32749</v>
      </c>
      <c r="E62" s="106">
        <v>0.80981904193997212</v>
      </c>
      <c r="F62" s="105">
        <v>5993.3546100000003</v>
      </c>
      <c r="G62" s="106">
        <v>0.20824069469683018</v>
      </c>
    </row>
    <row r="63" spans="1:7" ht="66" hidden="1" x14ac:dyDescent="0.25">
      <c r="A63" s="102" t="s">
        <v>269</v>
      </c>
      <c r="B63" s="105">
        <v>21107.4</v>
      </c>
      <c r="C63" s="105">
        <v>3306.2</v>
      </c>
      <c r="D63" s="105">
        <v>16602.967970000002</v>
      </c>
      <c r="E63" s="106">
        <v>0.60811279414433483</v>
      </c>
      <c r="F63" s="105">
        <v>4194.3772799999997</v>
      </c>
      <c r="G63" s="106">
        <v>0.1987159612268683</v>
      </c>
    </row>
    <row r="64" spans="1:7" ht="66" hidden="1" x14ac:dyDescent="0.25">
      <c r="A64" s="102" t="s">
        <v>271</v>
      </c>
      <c r="B64" s="105">
        <v>58058.7</v>
      </c>
      <c r="C64" s="105">
        <v>11246</v>
      </c>
      <c r="D64" s="105">
        <v>47724.663399999998</v>
      </c>
      <c r="E64" s="106">
        <v>0.93213131068824473</v>
      </c>
      <c r="F64" s="105">
        <v>9345.2466800000002</v>
      </c>
      <c r="G64" s="106">
        <v>0.16096203807525833</v>
      </c>
    </row>
    <row r="65" spans="1:7" ht="66" hidden="1" x14ac:dyDescent="0.25">
      <c r="A65" s="102" t="s">
        <v>272</v>
      </c>
      <c r="B65" s="105">
        <v>21749.200000000001</v>
      </c>
      <c r="C65" s="105">
        <v>2966</v>
      </c>
      <c r="D65" s="105">
        <v>17630.474149999998</v>
      </c>
      <c r="E65" s="106">
        <v>0.83592387053270401</v>
      </c>
      <c r="F65" s="105">
        <v>5360.2</v>
      </c>
      <c r="G65" s="106">
        <v>0.24645504202453425</v>
      </c>
    </row>
    <row r="66" spans="1:7" ht="66" hidden="1" x14ac:dyDescent="0.25">
      <c r="A66" s="102" t="s">
        <v>274</v>
      </c>
      <c r="B66" s="105">
        <v>21283.19832</v>
      </c>
      <c r="C66" s="105">
        <v>2664.2</v>
      </c>
      <c r="D66" s="105">
        <v>17481.220209999999</v>
      </c>
      <c r="E66" s="106">
        <v>0.80225480444411079</v>
      </c>
      <c r="F66" s="105">
        <v>5604.28298</v>
      </c>
      <c r="G66" s="106">
        <v>0.26331958645207981</v>
      </c>
    </row>
    <row r="67" spans="1:7" ht="82.5" hidden="1" x14ac:dyDescent="0.25">
      <c r="A67" s="102" t="s">
        <v>275</v>
      </c>
      <c r="B67" s="105">
        <v>48625.2</v>
      </c>
      <c r="C67" s="105">
        <v>2368</v>
      </c>
      <c r="D67" s="105">
        <v>38804.609779999999</v>
      </c>
      <c r="E67" s="106">
        <v>0.73118079391891888</v>
      </c>
      <c r="F67" s="105">
        <v>8401.8166199999996</v>
      </c>
      <c r="G67" s="106">
        <v>0.17278729177463537</v>
      </c>
    </row>
    <row r="68" spans="1:7" ht="66" hidden="1" x14ac:dyDescent="0.25">
      <c r="A68" s="102" t="s">
        <v>276</v>
      </c>
      <c r="B68" s="105">
        <v>56433.8</v>
      </c>
      <c r="C68" s="105">
        <v>3815.6</v>
      </c>
      <c r="D68" s="105">
        <v>45396.65711</v>
      </c>
      <c r="E68" s="106">
        <v>0.75878674389348988</v>
      </c>
      <c r="F68" s="105">
        <v>12337.3</v>
      </c>
      <c r="G68" s="106">
        <v>0.21861543968331035</v>
      </c>
    </row>
    <row r="69" spans="1:7" ht="66" hidden="1" x14ac:dyDescent="0.25">
      <c r="A69" s="102" t="s">
        <v>277</v>
      </c>
      <c r="B69" s="105">
        <v>88690.2</v>
      </c>
      <c r="C69" s="105">
        <v>14696.5</v>
      </c>
      <c r="D69" s="105">
        <v>71194.892699999997</v>
      </c>
      <c r="E69" s="106">
        <v>0.81490513931888542</v>
      </c>
      <c r="F69" s="105">
        <v>17088.060460000001</v>
      </c>
      <c r="G69" s="106">
        <v>0.19267134880742179</v>
      </c>
    </row>
    <row r="70" spans="1:7" ht="66" hidden="1" x14ac:dyDescent="0.25">
      <c r="A70" s="102" t="s">
        <v>279</v>
      </c>
      <c r="B70" s="105">
        <v>40653.5</v>
      </c>
      <c r="C70" s="105">
        <v>4999.3999999999996</v>
      </c>
      <c r="D70" s="105">
        <v>33313.186020000001</v>
      </c>
      <c r="E70" s="106">
        <v>0.67954196303556424</v>
      </c>
      <c r="F70" s="105">
        <v>9737.6027400000003</v>
      </c>
      <c r="G70" s="106">
        <v>0.23952679941456456</v>
      </c>
    </row>
    <row r="71" spans="1:7" ht="66" hidden="1" x14ac:dyDescent="0.25">
      <c r="A71" s="102" t="s">
        <v>280</v>
      </c>
      <c r="B71" s="105">
        <v>38130.800000000003</v>
      </c>
      <c r="C71" s="105">
        <v>6708.4</v>
      </c>
      <c r="D71" s="105">
        <v>31556.097549999999</v>
      </c>
      <c r="E71" s="106">
        <v>0.92628821477550538</v>
      </c>
      <c r="F71" s="105">
        <v>8662</v>
      </c>
      <c r="G71" s="106">
        <v>0.22716544106076977</v>
      </c>
    </row>
    <row r="72" spans="1:7" ht="66" hidden="1" x14ac:dyDescent="0.25">
      <c r="A72" s="102" t="s">
        <v>281</v>
      </c>
      <c r="B72" s="105">
        <v>25733.8</v>
      </c>
      <c r="C72" s="105">
        <v>5058.8</v>
      </c>
      <c r="D72" s="105">
        <v>20684.788830000001</v>
      </c>
      <c r="E72" s="106">
        <v>0.79942005811654937</v>
      </c>
      <c r="F72" s="105">
        <v>5803.2852599999997</v>
      </c>
      <c r="G72" s="106">
        <v>0.22551217698124645</v>
      </c>
    </row>
    <row r="73" spans="1:7" ht="66" hidden="1" x14ac:dyDescent="0.25">
      <c r="A73" s="102" t="s">
        <v>282</v>
      </c>
      <c r="B73" s="105">
        <v>59481.599999999999</v>
      </c>
      <c r="C73" s="105">
        <v>4427.1000000000004</v>
      </c>
      <c r="D73" s="105">
        <v>47035.350709999999</v>
      </c>
      <c r="E73" s="106">
        <v>0.66117827923471351</v>
      </c>
      <c r="F73" s="105">
        <v>10410.99741</v>
      </c>
      <c r="G73" s="106">
        <v>0.17502887296239508</v>
      </c>
    </row>
    <row r="74" spans="1:7" ht="66" hidden="1" x14ac:dyDescent="0.25">
      <c r="A74" s="102" t="s">
        <v>283</v>
      </c>
      <c r="B74" s="105">
        <v>60808.3</v>
      </c>
      <c r="C74" s="105">
        <v>7132.7</v>
      </c>
      <c r="D74" s="105">
        <v>48923.12197</v>
      </c>
      <c r="E74" s="106">
        <v>0.7498892186689472</v>
      </c>
      <c r="F74" s="105">
        <v>12263.54708</v>
      </c>
      <c r="G74" s="106">
        <v>0.2016755456080831</v>
      </c>
    </row>
    <row r="75" spans="1:7" ht="66" hidden="1" x14ac:dyDescent="0.25">
      <c r="A75" s="102" t="s">
        <v>285</v>
      </c>
      <c r="B75" s="105">
        <v>22257.599999999999</v>
      </c>
      <c r="C75" s="105">
        <v>2024.5</v>
      </c>
      <c r="D75" s="105">
        <v>17768.53716</v>
      </c>
      <c r="E75" s="106">
        <v>0.71393348975055571</v>
      </c>
      <c r="F75" s="105">
        <v>4586.8784999999998</v>
      </c>
      <c r="G75" s="106">
        <v>0.20608145083027821</v>
      </c>
    </row>
    <row r="76" spans="1:7" ht="66" x14ac:dyDescent="0.25">
      <c r="A76" s="102" t="s">
        <v>287</v>
      </c>
      <c r="B76" s="105">
        <v>26572.2</v>
      </c>
      <c r="C76" s="105">
        <v>2179.6999999999998</v>
      </c>
      <c r="D76" s="105">
        <v>21164.328140000001</v>
      </c>
      <c r="E76" s="106">
        <v>0.56798883791347432</v>
      </c>
      <c r="F76" s="105">
        <v>5025.98135</v>
      </c>
      <c r="G76" s="106">
        <v>0.1891443444652682</v>
      </c>
    </row>
    <row r="77" spans="1:7" ht="66" hidden="1" x14ac:dyDescent="0.25">
      <c r="A77" s="102" t="s">
        <v>288</v>
      </c>
      <c r="B77" s="105">
        <v>23151.1</v>
      </c>
      <c r="C77" s="105">
        <v>4671.8999999999996</v>
      </c>
      <c r="D77" s="105">
        <v>18245.976439999999</v>
      </c>
      <c r="E77" s="106">
        <v>0.62544158051328158</v>
      </c>
      <c r="F77" s="105">
        <v>5325.0985099999998</v>
      </c>
      <c r="G77" s="106">
        <v>0.23001492412887509</v>
      </c>
    </row>
    <row r="78" spans="1:7" ht="66" hidden="1" x14ac:dyDescent="0.25">
      <c r="A78" s="102" t="s">
        <v>289</v>
      </c>
      <c r="B78" s="105">
        <v>21970.400000000001</v>
      </c>
      <c r="C78" s="105">
        <v>2223.1</v>
      </c>
      <c r="D78" s="105">
        <v>17774.1158</v>
      </c>
      <c r="E78" s="106">
        <v>0.7579569385092888</v>
      </c>
      <c r="F78" s="105">
        <v>4980.9938199999997</v>
      </c>
      <c r="G78" s="106">
        <v>0.22671384317081164</v>
      </c>
    </row>
    <row r="79" spans="1:7" ht="66" hidden="1" x14ac:dyDescent="0.25">
      <c r="A79" s="102" t="s">
        <v>290</v>
      </c>
      <c r="B79" s="105">
        <v>30448.5</v>
      </c>
      <c r="C79" s="105">
        <v>3223.6</v>
      </c>
      <c r="D79" s="105">
        <v>23803.46905</v>
      </c>
      <c r="E79" s="106">
        <v>0.74480253133143071</v>
      </c>
      <c r="F79" s="105">
        <v>5828.5865599999997</v>
      </c>
      <c r="G79" s="106">
        <v>0.19142442353482109</v>
      </c>
    </row>
    <row r="80" spans="1:7" ht="66" hidden="1" x14ac:dyDescent="0.25">
      <c r="A80" s="102" t="s">
        <v>292</v>
      </c>
      <c r="B80" s="105">
        <v>22038.6</v>
      </c>
      <c r="C80" s="105">
        <v>2009</v>
      </c>
      <c r="D80" s="105">
        <v>18071.545620000001</v>
      </c>
      <c r="E80" s="106">
        <v>0.85413520657043307</v>
      </c>
      <c r="F80" s="105">
        <v>4984.2646199999999</v>
      </c>
      <c r="G80" s="106">
        <v>0.22616067354550651</v>
      </c>
    </row>
    <row r="81" spans="1:7" ht="66" hidden="1" x14ac:dyDescent="0.25">
      <c r="A81" s="102" t="s">
        <v>293</v>
      </c>
      <c r="B81" s="105">
        <v>62557.7</v>
      </c>
      <c r="C81" s="105">
        <v>15124.7</v>
      </c>
      <c r="D81" s="105">
        <v>52691.936880000001</v>
      </c>
      <c r="E81" s="106">
        <v>0.91715441231892203</v>
      </c>
      <c r="F81" s="105">
        <v>12799.60591</v>
      </c>
      <c r="G81" s="106">
        <v>0.20460480340549606</v>
      </c>
    </row>
    <row r="82" spans="1:7" ht="66" hidden="1" x14ac:dyDescent="0.25">
      <c r="A82" s="102" t="s">
        <v>294</v>
      </c>
      <c r="B82" s="105">
        <v>29482.799999999999</v>
      </c>
      <c r="C82" s="105">
        <v>2279.1</v>
      </c>
      <c r="D82" s="105">
        <v>23926.69946</v>
      </c>
      <c r="E82" s="106">
        <v>0.83063882234215258</v>
      </c>
      <c r="F82" s="105">
        <v>6479.9</v>
      </c>
      <c r="G82" s="106">
        <v>0.21978577340008412</v>
      </c>
    </row>
    <row r="83" spans="1:7" ht="66" hidden="1" x14ac:dyDescent="0.25">
      <c r="A83" s="102" t="s">
        <v>296</v>
      </c>
      <c r="B83" s="105">
        <v>27854.7</v>
      </c>
      <c r="C83" s="105">
        <v>2931.8</v>
      </c>
      <c r="D83" s="105">
        <v>21752.26514</v>
      </c>
      <c r="E83" s="106">
        <v>0.56375132341905998</v>
      </c>
      <c r="F83" s="105">
        <v>4791.3702899999998</v>
      </c>
      <c r="G83" s="106">
        <v>0.17201299206238085</v>
      </c>
    </row>
    <row r="84" spans="1:7" ht="66" hidden="1" x14ac:dyDescent="0.25">
      <c r="A84" s="102" t="s">
        <v>297</v>
      </c>
      <c r="B84" s="105">
        <v>17595.2</v>
      </c>
      <c r="C84" s="105">
        <v>1802.5</v>
      </c>
      <c r="D84" s="105">
        <v>14172.42261</v>
      </c>
      <c r="E84" s="106">
        <v>0.82863421914008317</v>
      </c>
      <c r="F84" s="105">
        <v>3758.0034300000002</v>
      </c>
      <c r="G84" s="106">
        <v>0.21358117156951895</v>
      </c>
    </row>
    <row r="85" spans="1:7" ht="66" hidden="1" x14ac:dyDescent="0.25">
      <c r="A85" s="102" t="s">
        <v>298</v>
      </c>
      <c r="B85" s="105">
        <v>27390.5</v>
      </c>
      <c r="C85" s="105">
        <v>4817.3</v>
      </c>
      <c r="D85" s="105">
        <v>22117.038990000001</v>
      </c>
      <c r="E85" s="106">
        <v>0.78941621240113757</v>
      </c>
      <c r="F85" s="105">
        <v>6100</v>
      </c>
      <c r="G85" s="106">
        <v>0.2227049524470163</v>
      </c>
    </row>
    <row r="86" spans="1:7" ht="66" hidden="1" x14ac:dyDescent="0.25">
      <c r="A86" s="102" t="s">
        <v>299</v>
      </c>
      <c r="B86" s="105">
        <v>50882.7</v>
      </c>
      <c r="C86" s="105">
        <v>5092.2</v>
      </c>
      <c r="D86" s="105">
        <v>41565.95751</v>
      </c>
      <c r="E86" s="106">
        <v>0.76698781076941203</v>
      </c>
      <c r="F86" s="105">
        <v>12182.16921</v>
      </c>
      <c r="G86" s="106">
        <v>0.23941672140039738</v>
      </c>
    </row>
    <row r="87" spans="1:7" ht="66" hidden="1" x14ac:dyDescent="0.25">
      <c r="A87" s="102" t="s">
        <v>301</v>
      </c>
      <c r="B87" s="105">
        <v>119487.6</v>
      </c>
      <c r="C87" s="105">
        <v>23805.599999999999</v>
      </c>
      <c r="D87" s="105">
        <v>96371.997140000007</v>
      </c>
      <c r="E87" s="106">
        <v>0.81772557465470308</v>
      </c>
      <c r="F87" s="105">
        <v>21514.63</v>
      </c>
      <c r="G87" s="106">
        <v>0.18005742855325574</v>
      </c>
    </row>
    <row r="88" spans="1:7" ht="66" hidden="1" x14ac:dyDescent="0.25">
      <c r="A88" s="102" t="s">
        <v>302</v>
      </c>
      <c r="B88" s="105">
        <v>61318.5</v>
      </c>
      <c r="C88" s="105">
        <v>4276.6000000000004</v>
      </c>
      <c r="D88" s="105">
        <v>49112.965600000003</v>
      </c>
      <c r="E88" s="106">
        <v>0.68026124725249026</v>
      </c>
      <c r="F88" s="105">
        <v>13749.6</v>
      </c>
      <c r="G88" s="106">
        <v>0.22423249101005407</v>
      </c>
    </row>
    <row r="89" spans="1:7" ht="66" hidden="1" x14ac:dyDescent="0.25">
      <c r="A89" s="102" t="s">
        <v>303</v>
      </c>
      <c r="B89" s="105">
        <v>66091.3</v>
      </c>
      <c r="C89" s="105">
        <v>12267.8</v>
      </c>
      <c r="D89" s="105">
        <v>54563.759010000002</v>
      </c>
      <c r="E89" s="106">
        <v>0.8839264489150459</v>
      </c>
      <c r="F89" s="105">
        <v>13880.25382</v>
      </c>
      <c r="G89" s="106">
        <v>0.21001635343834968</v>
      </c>
    </row>
    <row r="90" spans="1:7" ht="66" hidden="1" x14ac:dyDescent="0.25">
      <c r="A90" s="102" t="s">
        <v>304</v>
      </c>
      <c r="B90" s="105">
        <v>161532</v>
      </c>
      <c r="C90" s="105">
        <v>17175.099999999999</v>
      </c>
      <c r="D90" s="105">
        <v>129977.42080000001</v>
      </c>
      <c r="E90" s="106">
        <v>0.71430470099155174</v>
      </c>
      <c r="F90" s="105">
        <v>35939.00995</v>
      </c>
      <c r="G90" s="106">
        <v>0.22248848494415968</v>
      </c>
    </row>
    <row r="91" spans="1:7" ht="66" hidden="1" x14ac:dyDescent="0.25">
      <c r="A91" s="102" t="s">
        <v>305</v>
      </c>
      <c r="B91" s="105">
        <v>258881.6</v>
      </c>
      <c r="C91" s="105">
        <v>27235.9</v>
      </c>
      <c r="D91" s="105">
        <v>209981.13394</v>
      </c>
      <c r="E91" s="106">
        <v>0.74317016951890702</v>
      </c>
      <c r="F91" s="105">
        <v>54600.391589999999</v>
      </c>
      <c r="G91" s="106">
        <v>0.21090873816447364</v>
      </c>
    </row>
    <row r="92" spans="1:7" ht="66" hidden="1" x14ac:dyDescent="0.25">
      <c r="A92" s="102" t="s">
        <v>306</v>
      </c>
      <c r="B92" s="105">
        <v>23389.7</v>
      </c>
      <c r="C92" s="105">
        <v>8305.4</v>
      </c>
      <c r="D92" s="105">
        <v>19384.44225</v>
      </c>
      <c r="E92" s="106">
        <v>0.87973206227273826</v>
      </c>
      <c r="F92" s="105">
        <v>5743.6617500000002</v>
      </c>
      <c r="G92" s="106">
        <v>0.24556372035554111</v>
      </c>
    </row>
    <row r="93" spans="1:7" ht="66" hidden="1" x14ac:dyDescent="0.25">
      <c r="A93" s="102" t="s">
        <v>307</v>
      </c>
      <c r="B93" s="105">
        <v>25131</v>
      </c>
      <c r="C93" s="105">
        <v>5521.8</v>
      </c>
      <c r="D93" s="105">
        <v>20547.199830000001</v>
      </c>
      <c r="E93" s="106">
        <v>0.8934506193632511</v>
      </c>
      <c r="F93" s="105">
        <v>4615.6656499999999</v>
      </c>
      <c r="G93" s="106">
        <v>0.18366422545859695</v>
      </c>
    </row>
  </sheetData>
  <autoFilter ref="A24:G93">
    <filterColumn colId="0">
      <filters>
        <filter val="УПРАВЛЕНИЕ ФЕДЕРАЛЬНОЙ СЛУЖБЫ ПО НАДЗОРУ В СФЕРЕ СВЯЗИ, ИНФОРМАЦИОННЫХ ТЕХНОЛОГИЙ И МАССОВЫХ КОММУНИКАЦИЙ ПО САРАТОВСКОЙ ОБЛАСТИ"/>
      </filters>
    </filterColumn>
    <filterColumn colId="1" showButton="0"/>
    <sortState ref="A31:G31">
      <sortCondition ref="A24:A93"/>
    </sortState>
  </autoFilter>
  <mergeCells count="29">
    <mergeCell ref="G24:G26"/>
    <mergeCell ref="B25:B26"/>
    <mergeCell ref="C25:C26"/>
    <mergeCell ref="D25:D26"/>
    <mergeCell ref="A19:G19"/>
    <mergeCell ref="A20:G20"/>
    <mergeCell ref="A21:G21"/>
    <mergeCell ref="A24:A26"/>
    <mergeCell ref="B24:C24"/>
    <mergeCell ref="E24:E26"/>
    <mergeCell ref="F24:F26"/>
    <mergeCell ref="A18:G18"/>
    <mergeCell ref="A7:G7"/>
    <mergeCell ref="A8:G8"/>
    <mergeCell ref="A9:G9"/>
    <mergeCell ref="A10:G10"/>
    <mergeCell ref="A11:G11"/>
    <mergeCell ref="A12:G12"/>
    <mergeCell ref="A13:G13"/>
    <mergeCell ref="A14:G14"/>
    <mergeCell ref="A15:G15"/>
    <mergeCell ref="A16:G16"/>
    <mergeCell ref="A17:G17"/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B70"/>
  <sheetViews>
    <sheetView topLeftCell="B1" workbookViewId="0">
      <selection activeCell="F7" sqref="F7"/>
    </sheetView>
  </sheetViews>
  <sheetFormatPr defaultRowHeight="15" x14ac:dyDescent="0.25"/>
  <cols>
    <col min="3" max="3" width="36.85546875" customWidth="1"/>
    <col min="4" max="4" width="14.5703125" customWidth="1"/>
    <col min="5" max="5" width="13.28515625" customWidth="1"/>
    <col min="6" max="6" width="13.7109375" customWidth="1"/>
    <col min="7" max="7" width="13.42578125" customWidth="1"/>
    <col min="8" max="9" width="13.140625" customWidth="1"/>
    <col min="10" max="10" width="13.7109375" customWidth="1"/>
  </cols>
  <sheetData>
    <row r="3" spans="2:28" x14ac:dyDescent="0.25">
      <c r="B3" s="135" t="s">
        <v>100</v>
      </c>
      <c r="C3" s="135" t="s">
        <v>101</v>
      </c>
      <c r="D3" s="138" t="s">
        <v>102</v>
      </c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40"/>
      <c r="AA3" s="141" t="s">
        <v>103</v>
      </c>
      <c r="AB3" s="144" t="s">
        <v>104</v>
      </c>
    </row>
    <row r="4" spans="2:28" ht="51" x14ac:dyDescent="0.25">
      <c r="B4" s="136"/>
      <c r="C4" s="136"/>
      <c r="D4" s="147"/>
      <c r="E4" s="147"/>
      <c r="F4" s="148"/>
      <c r="G4" s="148"/>
      <c r="H4" s="148"/>
      <c r="I4" s="148"/>
      <c r="J4" s="148"/>
      <c r="K4" s="148" t="s">
        <v>108</v>
      </c>
      <c r="L4" s="148"/>
      <c r="M4" s="148" t="s">
        <v>109</v>
      </c>
      <c r="N4" s="148"/>
      <c r="O4" s="149" t="s">
        <v>110</v>
      </c>
      <c r="P4" s="150"/>
      <c r="Q4" s="151"/>
      <c r="R4" s="148" t="s">
        <v>111</v>
      </c>
      <c r="S4" s="152"/>
      <c r="T4" s="149" t="s">
        <v>112</v>
      </c>
      <c r="U4" s="151"/>
      <c r="V4" s="149" t="s">
        <v>113</v>
      </c>
      <c r="W4" s="151"/>
      <c r="X4" s="149" t="s">
        <v>114</v>
      </c>
      <c r="Y4" s="151"/>
      <c r="Z4" s="4" t="s">
        <v>115</v>
      </c>
      <c r="AA4" s="142"/>
      <c r="AB4" s="145"/>
    </row>
    <row r="5" spans="2:28" ht="89.25" x14ac:dyDescent="0.25">
      <c r="B5" s="137"/>
      <c r="C5" s="137"/>
      <c r="D5" s="5" t="s">
        <v>191</v>
      </c>
      <c r="E5" s="5" t="s">
        <v>192</v>
      </c>
      <c r="F5" s="6" t="s">
        <v>193</v>
      </c>
      <c r="G5" s="6" t="s">
        <v>99</v>
      </c>
      <c r="H5" s="7" t="s">
        <v>194</v>
      </c>
      <c r="I5" s="7"/>
      <c r="J5" s="7" t="s">
        <v>195</v>
      </c>
      <c r="K5" s="6" t="s">
        <v>118</v>
      </c>
      <c r="L5" s="6" t="s">
        <v>117</v>
      </c>
      <c r="M5" s="8" t="s">
        <v>118</v>
      </c>
      <c r="N5" s="8" t="s">
        <v>117</v>
      </c>
      <c r="O5" s="6" t="s">
        <v>120</v>
      </c>
      <c r="P5" s="6" t="s">
        <v>121</v>
      </c>
      <c r="Q5" s="8" t="s">
        <v>122</v>
      </c>
      <c r="R5" s="8" t="s">
        <v>119</v>
      </c>
      <c r="S5" s="8" t="s">
        <v>117</v>
      </c>
      <c r="T5" s="8"/>
      <c r="U5" s="8" t="s">
        <v>117</v>
      </c>
      <c r="V5" s="8"/>
      <c r="W5" s="8" t="s">
        <v>117</v>
      </c>
      <c r="X5" s="8" t="s">
        <v>119</v>
      </c>
      <c r="Y5" s="8" t="s">
        <v>117</v>
      </c>
      <c r="Z5" s="9" t="s">
        <v>119</v>
      </c>
      <c r="AA5" s="143"/>
      <c r="AB5" s="146"/>
    </row>
    <row r="6" spans="2:28" x14ac:dyDescent="0.25"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10">
        <v>6</v>
      </c>
      <c r="H6" s="10">
        <v>7</v>
      </c>
      <c r="I6" s="10"/>
      <c r="J6" s="10">
        <v>8</v>
      </c>
      <c r="K6" s="10">
        <v>9</v>
      </c>
      <c r="L6" s="10">
        <v>10</v>
      </c>
      <c r="M6" s="10">
        <v>11</v>
      </c>
      <c r="N6" s="10">
        <v>12</v>
      </c>
      <c r="O6" s="10">
        <v>13</v>
      </c>
      <c r="P6" s="10">
        <v>14</v>
      </c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  <c r="X6" s="10">
        <v>22</v>
      </c>
      <c r="Y6" s="10">
        <v>23</v>
      </c>
      <c r="Z6" s="10">
        <v>24</v>
      </c>
      <c r="AA6" s="10">
        <v>25</v>
      </c>
      <c r="AB6" s="10">
        <v>26</v>
      </c>
    </row>
    <row r="7" spans="2:28" ht="32.25" x14ac:dyDescent="0.25">
      <c r="B7" s="10">
        <v>1</v>
      </c>
      <c r="C7" s="11" t="s">
        <v>123</v>
      </c>
      <c r="D7" s="1">
        <v>9366700</v>
      </c>
      <c r="E7" s="1">
        <v>9365783.620000001</v>
      </c>
      <c r="F7" s="1">
        <v>9365783.620000001</v>
      </c>
      <c r="G7" s="1">
        <v>99.990216618446198</v>
      </c>
      <c r="H7" s="1">
        <v>9319983.5700000003</v>
      </c>
      <c r="I7" s="3">
        <f>SUM(H7/100)</f>
        <v>93199.835699999996</v>
      </c>
      <c r="J7" s="1">
        <v>99.501249853203376</v>
      </c>
      <c r="K7" s="15">
        <f>SUM(G7)</f>
        <v>99.990216618446198</v>
      </c>
      <c r="L7" s="14">
        <v>20</v>
      </c>
      <c r="M7" s="15">
        <f>SUM(J7)</f>
        <v>99.501249853203376</v>
      </c>
      <c r="N7" s="14">
        <v>20</v>
      </c>
      <c r="O7" s="14">
        <v>1</v>
      </c>
      <c r="P7" s="14">
        <v>0</v>
      </c>
      <c r="Q7" s="14">
        <v>15</v>
      </c>
      <c r="R7" s="14">
        <v>0</v>
      </c>
      <c r="S7" s="14">
        <v>5</v>
      </c>
      <c r="T7" s="16">
        <v>1.1053054458223271E-2</v>
      </c>
      <c r="U7" s="14">
        <v>0</v>
      </c>
      <c r="V7" s="16">
        <v>4.060724244194118E-3</v>
      </c>
      <c r="W7" s="14">
        <v>0</v>
      </c>
      <c r="X7" s="17">
        <v>0</v>
      </c>
      <c r="Y7" s="18">
        <v>0</v>
      </c>
      <c r="Z7" s="19">
        <f t="shared" ref="Z7:Z70" si="0">E7+G7+J7+L7+N7+Q7+S7-U7-W7-Y7</f>
        <v>9366043.111466473</v>
      </c>
      <c r="AA7" s="15">
        <f t="shared" ref="AA7:AA70" si="1">ROUND(Z7/64,2)</f>
        <v>146344.42000000001</v>
      </c>
      <c r="AB7" s="20" t="s">
        <v>124</v>
      </c>
    </row>
    <row r="8" spans="2:28" ht="21.75" x14ac:dyDescent="0.25">
      <c r="B8" s="10">
        <v>2</v>
      </c>
      <c r="C8" s="11" t="s">
        <v>125</v>
      </c>
      <c r="D8" s="1">
        <v>3464154.02</v>
      </c>
      <c r="E8" s="1">
        <v>3463703.89</v>
      </c>
      <c r="F8" s="1">
        <v>3463703.89</v>
      </c>
      <c r="G8" s="1">
        <v>99.987006062738516</v>
      </c>
      <c r="H8" s="1">
        <v>3463703.89</v>
      </c>
      <c r="I8" s="3">
        <f t="shared" ref="I8:I70" si="2">SUM(H8/100)</f>
        <v>34637.0389</v>
      </c>
      <c r="J8" s="1">
        <v>99.987006062738516</v>
      </c>
      <c r="K8" s="15">
        <f t="shared" ref="K8:K70" si="3">SUM(G8)</f>
        <v>99.987006062738516</v>
      </c>
      <c r="L8" s="14">
        <v>20</v>
      </c>
      <c r="M8" s="15">
        <f t="shared" ref="M8:M70" si="4">SUM(J8)</f>
        <v>99.987006062738516</v>
      </c>
      <c r="N8" s="14">
        <v>20</v>
      </c>
      <c r="O8" s="14">
        <v>2</v>
      </c>
      <c r="P8" s="14">
        <v>0</v>
      </c>
      <c r="Q8" s="14">
        <v>5</v>
      </c>
      <c r="R8" s="14">
        <v>0</v>
      </c>
      <c r="S8" s="14">
        <v>5</v>
      </c>
      <c r="T8" s="16">
        <v>1.6457186140279027E-2</v>
      </c>
      <c r="U8" s="14">
        <v>0</v>
      </c>
      <c r="V8" s="16">
        <v>-4.9777954820970133E-18</v>
      </c>
      <c r="W8" s="14">
        <v>0</v>
      </c>
      <c r="X8" s="17">
        <v>0</v>
      </c>
      <c r="Y8" s="18">
        <v>0</v>
      </c>
      <c r="Z8" s="19">
        <f t="shared" si="0"/>
        <v>3463953.8640121254</v>
      </c>
      <c r="AA8" s="15">
        <f t="shared" si="1"/>
        <v>54124.28</v>
      </c>
      <c r="AB8" s="20" t="s">
        <v>126</v>
      </c>
    </row>
    <row r="9" spans="2:28" ht="32.25" x14ac:dyDescent="0.25">
      <c r="B9" s="10">
        <v>3</v>
      </c>
      <c r="C9" s="11" t="s">
        <v>127</v>
      </c>
      <c r="D9" s="1">
        <v>9930000</v>
      </c>
      <c r="E9" s="1">
        <v>9929911.4800000004</v>
      </c>
      <c r="F9" s="1">
        <v>9929911.4800000004</v>
      </c>
      <c r="G9" s="1">
        <v>99.999108559919435</v>
      </c>
      <c r="H9" s="1">
        <v>9675848.2200000007</v>
      </c>
      <c r="I9" s="3">
        <f t="shared" si="2"/>
        <v>96758.482200000013</v>
      </c>
      <c r="J9" s="1">
        <v>97.440566163141995</v>
      </c>
      <c r="K9" s="15">
        <f t="shared" si="3"/>
        <v>99.999108559919435</v>
      </c>
      <c r="L9" s="14">
        <v>20</v>
      </c>
      <c r="M9" s="15">
        <f t="shared" si="4"/>
        <v>97.440566163141995</v>
      </c>
      <c r="N9" s="14">
        <v>20</v>
      </c>
      <c r="O9" s="14">
        <v>3</v>
      </c>
      <c r="P9" s="14">
        <v>0</v>
      </c>
      <c r="Q9" s="14">
        <v>0</v>
      </c>
      <c r="R9" s="14">
        <v>0</v>
      </c>
      <c r="S9" s="14">
        <v>5</v>
      </c>
      <c r="T9" s="16">
        <v>9.2598329349328663E-3</v>
      </c>
      <c r="U9" s="14">
        <v>0</v>
      </c>
      <c r="V9" s="16">
        <v>4.7478427285399017E-4</v>
      </c>
      <c r="W9" s="14">
        <v>0</v>
      </c>
      <c r="X9" s="17">
        <v>0</v>
      </c>
      <c r="Y9" s="18">
        <v>0</v>
      </c>
      <c r="Z9" s="19">
        <f t="shared" si="0"/>
        <v>9930153.9196747243</v>
      </c>
      <c r="AA9" s="15">
        <f t="shared" si="1"/>
        <v>155158.65</v>
      </c>
      <c r="AB9" s="20" t="s">
        <v>126</v>
      </c>
    </row>
    <row r="10" spans="2:28" ht="21.75" x14ac:dyDescent="0.25">
      <c r="B10" s="10">
        <v>4</v>
      </c>
      <c r="C10" s="11" t="s">
        <v>128</v>
      </c>
      <c r="D10" s="1">
        <v>4447360</v>
      </c>
      <c r="E10" s="1">
        <v>4443288.9000000004</v>
      </c>
      <c r="F10" s="1">
        <v>4443288.9000000004</v>
      </c>
      <c r="G10" s="1">
        <v>99.908460300043174</v>
      </c>
      <c r="H10" s="1">
        <v>4403187.08</v>
      </c>
      <c r="I10" s="3">
        <f t="shared" si="2"/>
        <v>44031.870800000004</v>
      </c>
      <c r="J10" s="1">
        <v>99.006760864872646</v>
      </c>
      <c r="K10" s="15">
        <f t="shared" si="3"/>
        <v>99.908460300043174</v>
      </c>
      <c r="L10" s="14">
        <v>20</v>
      </c>
      <c r="M10" s="15">
        <f t="shared" si="4"/>
        <v>99.006760864872646</v>
      </c>
      <c r="N10" s="14">
        <v>20</v>
      </c>
      <c r="O10" s="14">
        <v>1</v>
      </c>
      <c r="P10" s="14">
        <v>0</v>
      </c>
      <c r="Q10" s="14">
        <v>15</v>
      </c>
      <c r="R10" s="14">
        <v>0</v>
      </c>
      <c r="S10" s="14">
        <v>5</v>
      </c>
      <c r="T10" s="16">
        <v>1.8301598997900199E-2</v>
      </c>
      <c r="U10" s="14">
        <v>0</v>
      </c>
      <c r="V10" s="16">
        <v>1.8279052023650742E-17</v>
      </c>
      <c r="W10" s="14">
        <v>0</v>
      </c>
      <c r="X10" s="17">
        <v>0</v>
      </c>
      <c r="Y10" s="18">
        <v>0</v>
      </c>
      <c r="Z10" s="19">
        <f t="shared" si="0"/>
        <v>4443547.8152211653</v>
      </c>
      <c r="AA10" s="15">
        <f t="shared" si="1"/>
        <v>69430.429999999993</v>
      </c>
      <c r="AB10" s="20" t="s">
        <v>124</v>
      </c>
    </row>
    <row r="11" spans="2:28" ht="21.75" x14ac:dyDescent="0.25">
      <c r="B11" s="10">
        <v>5</v>
      </c>
      <c r="C11" s="11" t="s">
        <v>129</v>
      </c>
      <c r="D11" s="1">
        <v>2606409.2999999998</v>
      </c>
      <c r="E11" s="1">
        <v>2600018.86</v>
      </c>
      <c r="F11" s="1">
        <v>2600018.86</v>
      </c>
      <c r="G11" s="1">
        <v>99.754818247464044</v>
      </c>
      <c r="H11" s="1">
        <v>2555732.37</v>
      </c>
      <c r="I11" s="3">
        <f t="shared" si="2"/>
        <v>25557.323700000001</v>
      </c>
      <c r="J11" s="1">
        <v>98.055680280146348</v>
      </c>
      <c r="K11" s="15">
        <f t="shared" si="3"/>
        <v>99.754818247464044</v>
      </c>
      <c r="L11" s="14">
        <v>20</v>
      </c>
      <c r="M11" s="15">
        <f t="shared" si="4"/>
        <v>98.055680280146348</v>
      </c>
      <c r="N11" s="14">
        <v>20</v>
      </c>
      <c r="O11" s="14">
        <v>0</v>
      </c>
      <c r="P11" s="14">
        <v>0</v>
      </c>
      <c r="Q11" s="14">
        <v>15</v>
      </c>
      <c r="R11" s="14">
        <v>0</v>
      </c>
      <c r="S11" s="14">
        <v>5</v>
      </c>
      <c r="T11" s="16">
        <v>8.8807454479469337E-3</v>
      </c>
      <c r="U11" s="14">
        <v>0</v>
      </c>
      <c r="V11" s="16">
        <v>0</v>
      </c>
      <c r="W11" s="14">
        <v>0</v>
      </c>
      <c r="X11" s="17">
        <v>0</v>
      </c>
      <c r="Y11" s="18">
        <v>0</v>
      </c>
      <c r="Z11" s="19">
        <f t="shared" si="0"/>
        <v>2600276.6704985276</v>
      </c>
      <c r="AA11" s="15">
        <f t="shared" si="1"/>
        <v>40629.32</v>
      </c>
      <c r="AB11" s="20" t="s">
        <v>124</v>
      </c>
    </row>
    <row r="12" spans="2:28" ht="21.75" x14ac:dyDescent="0.25">
      <c r="B12" s="10">
        <v>6</v>
      </c>
      <c r="C12" s="11" t="s">
        <v>130</v>
      </c>
      <c r="D12" s="1">
        <v>4687100</v>
      </c>
      <c r="E12" s="1">
        <v>4686840</v>
      </c>
      <c r="F12" s="1">
        <v>4686840</v>
      </c>
      <c r="G12" s="1">
        <v>99.994452859977386</v>
      </c>
      <c r="H12" s="1">
        <v>4686840</v>
      </c>
      <c r="I12" s="3">
        <f t="shared" si="2"/>
        <v>46868.4</v>
      </c>
      <c r="J12" s="1">
        <v>99.994452859977386</v>
      </c>
      <c r="K12" s="15">
        <f t="shared" si="3"/>
        <v>99.994452859977386</v>
      </c>
      <c r="L12" s="14">
        <v>20</v>
      </c>
      <c r="M12" s="15">
        <f t="shared" si="4"/>
        <v>99.994452859977386</v>
      </c>
      <c r="N12" s="14">
        <v>20</v>
      </c>
      <c r="O12" s="14">
        <v>1</v>
      </c>
      <c r="P12" s="14">
        <v>0</v>
      </c>
      <c r="Q12" s="14">
        <v>15</v>
      </c>
      <c r="R12" s="14">
        <v>0</v>
      </c>
      <c r="S12" s="14">
        <v>5</v>
      </c>
      <c r="T12" s="16">
        <v>1.7855499444487298E-2</v>
      </c>
      <c r="U12" s="14">
        <v>0</v>
      </c>
      <c r="V12" s="16">
        <v>6.3027915980946193E-3</v>
      </c>
      <c r="W12" s="14">
        <v>0</v>
      </c>
      <c r="X12" s="17">
        <v>0</v>
      </c>
      <c r="Y12" s="18">
        <v>0</v>
      </c>
      <c r="Z12" s="19">
        <f t="shared" si="0"/>
        <v>4687099.9889057204</v>
      </c>
      <c r="AA12" s="15">
        <f t="shared" si="1"/>
        <v>73235.94</v>
      </c>
      <c r="AB12" s="20" t="s">
        <v>124</v>
      </c>
    </row>
    <row r="13" spans="2:28" ht="21.75" x14ac:dyDescent="0.25">
      <c r="B13" s="10">
        <v>7</v>
      </c>
      <c r="C13" s="11" t="s">
        <v>131</v>
      </c>
      <c r="D13" s="1">
        <v>2293781.44</v>
      </c>
      <c r="E13" s="1">
        <v>2293532.7600000002</v>
      </c>
      <c r="F13" s="1">
        <v>2293532.7600000002</v>
      </c>
      <c r="G13" s="1">
        <v>99.989158513724846</v>
      </c>
      <c r="H13" s="1">
        <v>2217033.36</v>
      </c>
      <c r="I13" s="3">
        <f t="shared" si="2"/>
        <v>22170.333599999998</v>
      </c>
      <c r="J13" s="1">
        <v>96.654080521289771</v>
      </c>
      <c r="K13" s="15">
        <f t="shared" si="3"/>
        <v>99.989158513724846</v>
      </c>
      <c r="L13" s="14">
        <v>10</v>
      </c>
      <c r="M13" s="15">
        <f t="shared" si="4"/>
        <v>96.654080521289771</v>
      </c>
      <c r="N13" s="14">
        <v>20</v>
      </c>
      <c r="O13" s="14">
        <v>2</v>
      </c>
      <c r="P13" s="14">
        <v>1</v>
      </c>
      <c r="Q13" s="14">
        <v>0</v>
      </c>
      <c r="R13" s="14">
        <v>0</v>
      </c>
      <c r="S13" s="14">
        <v>5</v>
      </c>
      <c r="T13" s="16">
        <v>3.0366998182317757E-2</v>
      </c>
      <c r="U13" s="14">
        <v>10</v>
      </c>
      <c r="V13" s="16">
        <v>3.315123906399868E-2</v>
      </c>
      <c r="W13" s="14">
        <v>10</v>
      </c>
      <c r="X13" s="17">
        <v>0</v>
      </c>
      <c r="Y13" s="18">
        <v>0</v>
      </c>
      <c r="Z13" s="19">
        <f t="shared" si="0"/>
        <v>2293744.4032390355</v>
      </c>
      <c r="AA13" s="15">
        <f t="shared" si="1"/>
        <v>35839.760000000002</v>
      </c>
      <c r="AB13" s="20" t="s">
        <v>132</v>
      </c>
    </row>
    <row r="14" spans="2:28" ht="32.25" x14ac:dyDescent="0.25">
      <c r="B14" s="10">
        <v>8</v>
      </c>
      <c r="C14" s="11" t="s">
        <v>133</v>
      </c>
      <c r="D14" s="1">
        <v>6462505.3300000001</v>
      </c>
      <c r="E14" s="1">
        <v>6461032.2799999993</v>
      </c>
      <c r="F14" s="1">
        <v>6461032.2799999993</v>
      </c>
      <c r="G14" s="1">
        <v>99.977206208354488</v>
      </c>
      <c r="H14" s="1">
        <v>6457088.2799999993</v>
      </c>
      <c r="I14" s="3">
        <f t="shared" si="2"/>
        <v>64570.882799999992</v>
      </c>
      <c r="J14" s="1">
        <v>99.916177245148972</v>
      </c>
      <c r="K14" s="15">
        <f t="shared" si="3"/>
        <v>99.977206208354488</v>
      </c>
      <c r="L14" s="14">
        <v>20</v>
      </c>
      <c r="M14" s="15">
        <f t="shared" si="4"/>
        <v>99.916177245148972</v>
      </c>
      <c r="N14" s="14">
        <v>20</v>
      </c>
      <c r="O14" s="14">
        <v>2</v>
      </c>
      <c r="P14" s="14">
        <v>0</v>
      </c>
      <c r="Q14" s="14">
        <v>5</v>
      </c>
      <c r="R14" s="14">
        <v>0</v>
      </c>
      <c r="S14" s="14">
        <v>5</v>
      </c>
      <c r="T14" s="16">
        <v>1.7673634620123699E-2</v>
      </c>
      <c r="U14" s="14">
        <v>0</v>
      </c>
      <c r="V14" s="16">
        <v>2.068510247496152E-3</v>
      </c>
      <c r="W14" s="14">
        <v>0</v>
      </c>
      <c r="X14" s="17">
        <v>0</v>
      </c>
      <c r="Y14" s="18">
        <v>0</v>
      </c>
      <c r="Z14" s="19">
        <f t="shared" si="0"/>
        <v>6461282.1733834529</v>
      </c>
      <c r="AA14" s="15">
        <f t="shared" si="1"/>
        <v>100957.53</v>
      </c>
      <c r="AB14" s="20" t="s">
        <v>126</v>
      </c>
    </row>
    <row r="15" spans="2:28" ht="21.75" x14ac:dyDescent="0.25">
      <c r="B15" s="10">
        <v>9</v>
      </c>
      <c r="C15" s="11" t="s">
        <v>134</v>
      </c>
      <c r="D15" s="1">
        <v>3542868.16</v>
      </c>
      <c r="E15" s="1">
        <v>3537937.5300000003</v>
      </c>
      <c r="F15" s="1">
        <v>3537937.5300000003</v>
      </c>
      <c r="G15" s="1">
        <v>99.860829424711085</v>
      </c>
      <c r="H15" s="1">
        <v>3450794.4600000009</v>
      </c>
      <c r="I15" s="3">
        <f t="shared" si="2"/>
        <v>34507.94460000001</v>
      </c>
      <c r="J15" s="1">
        <v>97.401153646089966</v>
      </c>
      <c r="K15" s="15">
        <f t="shared" si="3"/>
        <v>99.860829424711085</v>
      </c>
      <c r="L15" s="14">
        <v>20</v>
      </c>
      <c r="M15" s="15">
        <f t="shared" si="4"/>
        <v>97.401153646089966</v>
      </c>
      <c r="N15" s="14">
        <v>20</v>
      </c>
      <c r="O15" s="14">
        <v>0</v>
      </c>
      <c r="P15" s="14">
        <v>0</v>
      </c>
      <c r="Q15" s="14">
        <v>15</v>
      </c>
      <c r="R15" s="14">
        <v>0</v>
      </c>
      <c r="S15" s="14">
        <v>5</v>
      </c>
      <c r="T15" s="16">
        <v>1.9E-2</v>
      </c>
      <c r="U15" s="14">
        <v>0</v>
      </c>
      <c r="V15" s="16">
        <v>0</v>
      </c>
      <c r="W15" s="14">
        <v>0</v>
      </c>
      <c r="X15" s="17">
        <v>0</v>
      </c>
      <c r="Y15" s="18">
        <v>0</v>
      </c>
      <c r="Z15" s="19">
        <f t="shared" si="0"/>
        <v>3538194.7919830708</v>
      </c>
      <c r="AA15" s="15">
        <f t="shared" si="1"/>
        <v>55284.29</v>
      </c>
      <c r="AB15" s="20" t="s">
        <v>124</v>
      </c>
    </row>
    <row r="16" spans="2:28" ht="21.75" x14ac:dyDescent="0.25">
      <c r="B16" s="10">
        <v>10</v>
      </c>
      <c r="C16" s="11" t="s">
        <v>135</v>
      </c>
      <c r="D16" s="1">
        <v>3540150</v>
      </c>
      <c r="E16" s="1">
        <v>3539926.82</v>
      </c>
      <c r="F16" s="1">
        <v>3539926.82</v>
      </c>
      <c r="G16" s="1">
        <v>99.993695747355332</v>
      </c>
      <c r="H16" s="1">
        <v>3539926.82</v>
      </c>
      <c r="I16" s="3">
        <f t="shared" si="2"/>
        <v>35399.268199999999</v>
      </c>
      <c r="J16" s="1">
        <v>99.993695747355332</v>
      </c>
      <c r="K16" s="15">
        <f t="shared" si="3"/>
        <v>99.993695747355332</v>
      </c>
      <c r="L16" s="14">
        <v>20</v>
      </c>
      <c r="M16" s="15">
        <f t="shared" si="4"/>
        <v>99.993695747355332</v>
      </c>
      <c r="N16" s="14">
        <v>20</v>
      </c>
      <c r="O16" s="14">
        <v>0</v>
      </c>
      <c r="P16" s="14">
        <v>0</v>
      </c>
      <c r="Q16" s="14">
        <v>15</v>
      </c>
      <c r="R16" s="14">
        <v>0</v>
      </c>
      <c r="S16" s="14">
        <v>5</v>
      </c>
      <c r="T16" s="16">
        <v>9.2733331357255453E-3</v>
      </c>
      <c r="U16" s="14">
        <v>0</v>
      </c>
      <c r="V16" s="16">
        <v>0</v>
      </c>
      <c r="W16" s="14">
        <v>0</v>
      </c>
      <c r="X16" s="17">
        <v>0</v>
      </c>
      <c r="Y16" s="18">
        <v>0</v>
      </c>
      <c r="Z16" s="19">
        <f t="shared" si="0"/>
        <v>3540186.807391495</v>
      </c>
      <c r="AA16" s="15">
        <f t="shared" si="1"/>
        <v>55315.42</v>
      </c>
      <c r="AB16" s="20" t="s">
        <v>124</v>
      </c>
    </row>
    <row r="17" spans="2:28" ht="21" x14ac:dyDescent="0.25">
      <c r="B17" s="10">
        <v>11</v>
      </c>
      <c r="C17" s="11" t="s">
        <v>136</v>
      </c>
      <c r="D17" s="1">
        <v>5414400</v>
      </c>
      <c r="E17" s="1">
        <v>5409148.54</v>
      </c>
      <c r="F17" s="1">
        <v>5409148.54</v>
      </c>
      <c r="G17" s="1">
        <v>99.903009382387708</v>
      </c>
      <c r="H17" s="1">
        <v>4710810.8100000005</v>
      </c>
      <c r="I17" s="3">
        <f t="shared" si="2"/>
        <v>47108.108100000005</v>
      </c>
      <c r="J17" s="1">
        <v>87.005223293439727</v>
      </c>
      <c r="K17" s="15">
        <f t="shared" si="3"/>
        <v>99.903009382387708</v>
      </c>
      <c r="L17" s="14">
        <v>20</v>
      </c>
      <c r="M17" s="15">
        <f t="shared" si="4"/>
        <v>87.005223293439727</v>
      </c>
      <c r="N17" s="14">
        <v>20</v>
      </c>
      <c r="O17" s="14">
        <v>0</v>
      </c>
      <c r="P17" s="14">
        <v>0</v>
      </c>
      <c r="Q17" s="14">
        <v>15</v>
      </c>
      <c r="R17" s="14">
        <v>0</v>
      </c>
      <c r="S17" s="14">
        <v>5</v>
      </c>
      <c r="T17" s="16">
        <v>2.1689046328482234E-2</v>
      </c>
      <c r="U17" s="14">
        <v>10</v>
      </c>
      <c r="V17" s="16">
        <v>0</v>
      </c>
      <c r="W17" s="14">
        <v>0</v>
      </c>
      <c r="X17" s="17">
        <v>0</v>
      </c>
      <c r="Y17" s="18">
        <v>0</v>
      </c>
      <c r="Z17" s="19">
        <f t="shared" si="0"/>
        <v>5409385.4482326759</v>
      </c>
      <c r="AA17" s="15">
        <f t="shared" si="1"/>
        <v>84521.65</v>
      </c>
      <c r="AB17" s="20" t="s">
        <v>126</v>
      </c>
    </row>
    <row r="18" spans="2:28" ht="21.75" x14ac:dyDescent="0.25">
      <c r="B18" s="10">
        <v>12</v>
      </c>
      <c r="C18" s="11" t="s">
        <v>137</v>
      </c>
      <c r="D18" s="1">
        <v>2292300</v>
      </c>
      <c r="E18" s="1">
        <v>2290818</v>
      </c>
      <c r="F18" s="1">
        <v>2290818</v>
      </c>
      <c r="G18" s="1">
        <v>99.935348776338174</v>
      </c>
      <c r="H18" s="1">
        <v>2290818</v>
      </c>
      <c r="I18" s="3">
        <f t="shared" si="2"/>
        <v>22908.18</v>
      </c>
      <c r="J18" s="1">
        <v>99.935348776338174</v>
      </c>
      <c r="K18" s="15">
        <f t="shared" si="3"/>
        <v>99.935348776338174</v>
      </c>
      <c r="L18" s="14">
        <v>20</v>
      </c>
      <c r="M18" s="15">
        <f t="shared" si="4"/>
        <v>99.935348776338174</v>
      </c>
      <c r="N18" s="14">
        <v>20</v>
      </c>
      <c r="O18" s="14">
        <v>2</v>
      </c>
      <c r="P18" s="14">
        <v>0</v>
      </c>
      <c r="Q18" s="14">
        <v>5</v>
      </c>
      <c r="R18" s="14">
        <v>0</v>
      </c>
      <c r="S18" s="14">
        <v>5</v>
      </c>
      <c r="T18" s="16">
        <v>1.7223703234252409E-2</v>
      </c>
      <c r="U18" s="14">
        <v>0</v>
      </c>
      <c r="V18" s="16">
        <v>0</v>
      </c>
      <c r="W18" s="14">
        <v>0</v>
      </c>
      <c r="X18" s="17">
        <v>0</v>
      </c>
      <c r="Y18" s="18">
        <v>0</v>
      </c>
      <c r="Z18" s="19">
        <f t="shared" si="0"/>
        <v>2291067.8706975523</v>
      </c>
      <c r="AA18" s="15">
        <f t="shared" si="1"/>
        <v>35797.94</v>
      </c>
      <c r="AB18" s="20" t="s">
        <v>126</v>
      </c>
    </row>
    <row r="19" spans="2:28" ht="21" x14ac:dyDescent="0.25">
      <c r="B19" s="10">
        <v>13</v>
      </c>
      <c r="C19" s="11" t="s">
        <v>138</v>
      </c>
      <c r="D19" s="1">
        <v>7599900</v>
      </c>
      <c r="E19" s="1">
        <v>7599189.4500000011</v>
      </c>
      <c r="F19" s="1">
        <v>7599189.4500000011</v>
      </c>
      <c r="G19" s="1">
        <v>99.990650534875471</v>
      </c>
      <c r="H19" s="1">
        <v>7572370.540000001</v>
      </c>
      <c r="I19" s="3">
        <f t="shared" si="2"/>
        <v>75723.705400000006</v>
      </c>
      <c r="J19" s="1">
        <v>99.63776549691444</v>
      </c>
      <c r="K19" s="15">
        <f t="shared" si="3"/>
        <v>99.990650534875471</v>
      </c>
      <c r="L19" s="14">
        <v>20</v>
      </c>
      <c r="M19" s="15">
        <f t="shared" si="4"/>
        <v>99.63776549691444</v>
      </c>
      <c r="N19" s="14">
        <v>20</v>
      </c>
      <c r="O19" s="21">
        <v>0</v>
      </c>
      <c r="P19" s="14">
        <v>0</v>
      </c>
      <c r="Q19" s="14">
        <v>15</v>
      </c>
      <c r="R19" s="14">
        <v>0</v>
      </c>
      <c r="S19" s="14">
        <v>5</v>
      </c>
      <c r="T19" s="16">
        <v>4.0080414232787596E-2</v>
      </c>
      <c r="U19" s="14">
        <v>10</v>
      </c>
      <c r="V19" s="16">
        <v>7.1921621433581156E-18</v>
      </c>
      <c r="W19" s="14">
        <v>0</v>
      </c>
      <c r="X19" s="17">
        <v>0</v>
      </c>
      <c r="Y19" s="18">
        <v>0</v>
      </c>
      <c r="Z19" s="19">
        <f t="shared" si="0"/>
        <v>7599439.0784160327</v>
      </c>
      <c r="AA19" s="15">
        <f t="shared" si="1"/>
        <v>118741.24</v>
      </c>
      <c r="AB19" s="20" t="s">
        <v>126</v>
      </c>
    </row>
    <row r="20" spans="2:28" ht="21.75" x14ac:dyDescent="0.25">
      <c r="B20" s="10">
        <v>14</v>
      </c>
      <c r="C20" s="25" t="s">
        <v>196</v>
      </c>
      <c r="D20" s="1">
        <v>2344400</v>
      </c>
      <c r="E20" s="1">
        <v>2344271.15</v>
      </c>
      <c r="F20" s="1">
        <v>2344271.15</v>
      </c>
      <c r="G20" s="1">
        <v>99.994503924245009</v>
      </c>
      <c r="H20" s="1">
        <v>2344271.15</v>
      </c>
      <c r="I20" s="3">
        <f t="shared" si="2"/>
        <v>23442.711499999998</v>
      </c>
      <c r="J20" s="1">
        <v>99.994503924245009</v>
      </c>
      <c r="K20" s="26">
        <f t="shared" si="3"/>
        <v>99.994503924245009</v>
      </c>
      <c r="L20" s="27">
        <v>20</v>
      </c>
      <c r="M20" s="26">
        <f t="shared" si="4"/>
        <v>99.994503924245009</v>
      </c>
      <c r="N20" s="27">
        <v>20</v>
      </c>
      <c r="O20" s="14">
        <v>0</v>
      </c>
      <c r="P20" s="14">
        <v>0</v>
      </c>
      <c r="Q20" s="14">
        <v>15</v>
      </c>
      <c r="R20" s="14">
        <v>0</v>
      </c>
      <c r="S20" s="14">
        <v>5</v>
      </c>
      <c r="T20" s="16">
        <v>4.5744750306683118E-5</v>
      </c>
      <c r="U20" s="14">
        <v>0</v>
      </c>
      <c r="V20" s="16">
        <v>3.8313827027287063E-3</v>
      </c>
      <c r="W20" s="14">
        <v>0</v>
      </c>
      <c r="X20" s="17">
        <v>0</v>
      </c>
      <c r="Y20" s="18">
        <v>0</v>
      </c>
      <c r="Z20" s="19">
        <f t="shared" si="0"/>
        <v>2344531.1390078482</v>
      </c>
      <c r="AA20" s="15">
        <f t="shared" si="1"/>
        <v>36633.300000000003</v>
      </c>
      <c r="AB20" s="20" t="s">
        <v>124</v>
      </c>
    </row>
    <row r="21" spans="2:28" ht="21.75" x14ac:dyDescent="0.25">
      <c r="B21" s="10">
        <v>15</v>
      </c>
      <c r="C21" s="23" t="s">
        <v>140</v>
      </c>
      <c r="D21" s="1">
        <v>13728000</v>
      </c>
      <c r="E21" s="1">
        <v>13727155.949999999</v>
      </c>
      <c r="F21" s="1">
        <v>13727155.949999999</v>
      </c>
      <c r="G21" s="1">
        <v>99.993851617132862</v>
      </c>
      <c r="H21" s="1">
        <v>13727155.949999999</v>
      </c>
      <c r="I21" s="3">
        <f t="shared" si="2"/>
        <v>137271.5595</v>
      </c>
      <c r="J21" s="1">
        <v>99.993851617132862</v>
      </c>
      <c r="K21" s="15">
        <f t="shared" si="3"/>
        <v>99.993851617132862</v>
      </c>
      <c r="L21" s="14">
        <v>20</v>
      </c>
      <c r="M21" s="15">
        <f t="shared" si="4"/>
        <v>99.993851617132862</v>
      </c>
      <c r="N21" s="14">
        <v>20</v>
      </c>
      <c r="O21" s="14">
        <v>1</v>
      </c>
      <c r="P21" s="14">
        <v>1</v>
      </c>
      <c r="Q21" s="14">
        <v>0</v>
      </c>
      <c r="R21" s="14">
        <v>0</v>
      </c>
      <c r="S21" s="14">
        <v>5</v>
      </c>
      <c r="T21" s="16">
        <v>2.6903246209745036E-2</v>
      </c>
      <c r="U21" s="14">
        <v>10</v>
      </c>
      <c r="V21" s="16">
        <v>0</v>
      </c>
      <c r="W21" s="14">
        <v>0</v>
      </c>
      <c r="X21" s="17">
        <v>0</v>
      </c>
      <c r="Y21" s="18">
        <v>0</v>
      </c>
      <c r="Z21" s="19">
        <f t="shared" si="0"/>
        <v>13727390.937703233</v>
      </c>
      <c r="AA21" s="15">
        <f t="shared" si="1"/>
        <v>214490.48</v>
      </c>
      <c r="AB21" s="20" t="s">
        <v>126</v>
      </c>
    </row>
    <row r="22" spans="2:28" ht="21.75" x14ac:dyDescent="0.25">
      <c r="B22" s="10">
        <v>16</v>
      </c>
      <c r="C22" s="11" t="s">
        <v>141</v>
      </c>
      <c r="D22" s="1">
        <v>4289200</v>
      </c>
      <c r="E22" s="1">
        <v>4267035.33</v>
      </c>
      <c r="F22" s="1">
        <v>4267035.33</v>
      </c>
      <c r="G22" s="1">
        <v>99.483244661009053</v>
      </c>
      <c r="H22" s="1">
        <v>3958935.7700000005</v>
      </c>
      <c r="I22" s="3">
        <f t="shared" si="2"/>
        <v>39589.357700000008</v>
      </c>
      <c r="J22" s="1">
        <v>92.300097220926986</v>
      </c>
      <c r="K22" s="15">
        <f t="shared" si="3"/>
        <v>99.483244661009053</v>
      </c>
      <c r="L22" s="14">
        <v>20</v>
      </c>
      <c r="M22" s="15">
        <f t="shared" si="4"/>
        <v>92.300097220926986</v>
      </c>
      <c r="N22" s="14">
        <v>20</v>
      </c>
      <c r="O22" s="14">
        <v>1</v>
      </c>
      <c r="P22" s="14">
        <v>0</v>
      </c>
      <c r="Q22" s="14">
        <v>15</v>
      </c>
      <c r="R22" s="14">
        <v>0</v>
      </c>
      <c r="S22" s="14">
        <v>5</v>
      </c>
      <c r="T22" s="16">
        <v>1.0638026163305473E-2</v>
      </c>
      <c r="U22" s="14">
        <v>0</v>
      </c>
      <c r="V22" s="16">
        <v>0</v>
      </c>
      <c r="W22" s="14">
        <v>0</v>
      </c>
      <c r="X22" s="17">
        <v>0</v>
      </c>
      <c r="Y22" s="18">
        <v>0</v>
      </c>
      <c r="Z22" s="19">
        <f t="shared" si="0"/>
        <v>4267287.1133418819</v>
      </c>
      <c r="AA22" s="15">
        <f t="shared" si="1"/>
        <v>66676.36</v>
      </c>
      <c r="AB22" s="20" t="s">
        <v>124</v>
      </c>
    </row>
    <row r="23" spans="2:28" ht="21.75" x14ac:dyDescent="0.25">
      <c r="B23" s="10">
        <v>17</v>
      </c>
      <c r="C23" s="11" t="s">
        <v>142</v>
      </c>
      <c r="D23" s="1">
        <v>1792500</v>
      </c>
      <c r="E23" s="1">
        <v>1792362.6500000001</v>
      </c>
      <c r="F23" s="1">
        <v>1792362.6500000001</v>
      </c>
      <c r="G23" s="1">
        <v>99.992337517433754</v>
      </c>
      <c r="H23" s="1">
        <v>1792362.6500000001</v>
      </c>
      <c r="I23" s="3">
        <f t="shared" si="2"/>
        <v>17923.626500000002</v>
      </c>
      <c r="J23" s="1">
        <v>99.992337517433754</v>
      </c>
      <c r="K23" s="15">
        <f t="shared" si="3"/>
        <v>99.992337517433754</v>
      </c>
      <c r="L23" s="14">
        <v>20</v>
      </c>
      <c r="M23" s="15">
        <f t="shared" si="4"/>
        <v>99.992337517433754</v>
      </c>
      <c r="N23" s="14">
        <v>20</v>
      </c>
      <c r="O23" s="14">
        <v>0</v>
      </c>
      <c r="P23" s="14">
        <v>0</v>
      </c>
      <c r="Q23" s="14">
        <v>15</v>
      </c>
      <c r="R23" s="14">
        <v>0</v>
      </c>
      <c r="S23" s="14">
        <v>5</v>
      </c>
      <c r="T23" s="16">
        <v>1.9E-2</v>
      </c>
      <c r="U23" s="14">
        <v>0</v>
      </c>
      <c r="V23" s="16">
        <v>7.5751048951048948E-3</v>
      </c>
      <c r="W23" s="14">
        <v>0</v>
      </c>
      <c r="X23" s="17">
        <v>0</v>
      </c>
      <c r="Y23" s="18">
        <v>0</v>
      </c>
      <c r="Z23" s="19">
        <f t="shared" si="0"/>
        <v>1792622.634675035</v>
      </c>
      <c r="AA23" s="15">
        <f t="shared" si="1"/>
        <v>28009.73</v>
      </c>
      <c r="AB23" s="20" t="s">
        <v>124</v>
      </c>
    </row>
    <row r="24" spans="2:28" ht="21.75" x14ac:dyDescent="0.25">
      <c r="B24" s="10">
        <v>18</v>
      </c>
      <c r="C24" s="11" t="s">
        <v>143</v>
      </c>
      <c r="D24" s="1">
        <v>5774900</v>
      </c>
      <c r="E24" s="1">
        <v>5771786.9399999995</v>
      </c>
      <c r="F24" s="1">
        <v>5771786.9399999995</v>
      </c>
      <c r="G24" s="1">
        <v>99.94609326568424</v>
      </c>
      <c r="H24" s="1">
        <v>5628333.9900000002</v>
      </c>
      <c r="I24" s="3">
        <f t="shared" si="2"/>
        <v>56283.339899999999</v>
      </c>
      <c r="J24" s="1">
        <v>97.462016485133944</v>
      </c>
      <c r="K24" s="15">
        <f t="shared" si="3"/>
        <v>99.94609326568424</v>
      </c>
      <c r="L24" s="14">
        <v>10</v>
      </c>
      <c r="M24" s="15">
        <f t="shared" si="4"/>
        <v>97.462016485133944</v>
      </c>
      <c r="N24" s="14">
        <v>20</v>
      </c>
      <c r="O24" s="14">
        <v>0</v>
      </c>
      <c r="P24" s="14">
        <v>0</v>
      </c>
      <c r="Q24" s="14">
        <v>15</v>
      </c>
      <c r="R24" s="14">
        <v>0</v>
      </c>
      <c r="S24" s="14">
        <v>5</v>
      </c>
      <c r="T24" s="16">
        <v>1.9386172342042238E-2</v>
      </c>
      <c r="U24" s="14">
        <v>0</v>
      </c>
      <c r="V24" s="16">
        <v>4.3447047112418792E-2</v>
      </c>
      <c r="W24" s="14">
        <v>10</v>
      </c>
      <c r="X24" s="17">
        <v>0</v>
      </c>
      <c r="Y24" s="18">
        <v>0</v>
      </c>
      <c r="Z24" s="19">
        <f t="shared" si="0"/>
        <v>5772024.3481097501</v>
      </c>
      <c r="AA24" s="15">
        <f t="shared" si="1"/>
        <v>90187.88</v>
      </c>
      <c r="AB24" s="20" t="s">
        <v>126</v>
      </c>
    </row>
    <row r="25" spans="2:28" ht="21.75" x14ac:dyDescent="0.25">
      <c r="B25" s="10">
        <v>19</v>
      </c>
      <c r="C25" s="11" t="s">
        <v>144</v>
      </c>
      <c r="D25" s="1">
        <v>3417204.4</v>
      </c>
      <c r="E25" s="1">
        <v>3417041.25</v>
      </c>
      <c r="F25" s="1">
        <v>3417041.25</v>
      </c>
      <c r="G25" s="1">
        <v>99.995225629464841</v>
      </c>
      <c r="H25" s="1">
        <v>3389531.97</v>
      </c>
      <c r="I25" s="3">
        <f t="shared" si="2"/>
        <v>33895.3197</v>
      </c>
      <c r="J25" s="1">
        <v>99.190202669761277</v>
      </c>
      <c r="K25" s="15">
        <f t="shared" si="3"/>
        <v>99.995225629464841</v>
      </c>
      <c r="L25" s="14">
        <v>10</v>
      </c>
      <c r="M25" s="15">
        <f t="shared" si="4"/>
        <v>99.190202669761277</v>
      </c>
      <c r="N25" s="14">
        <v>20</v>
      </c>
      <c r="O25" s="14">
        <v>0</v>
      </c>
      <c r="P25" s="14">
        <v>0</v>
      </c>
      <c r="Q25" s="14">
        <v>15</v>
      </c>
      <c r="R25" s="14">
        <v>0</v>
      </c>
      <c r="S25" s="14">
        <v>5</v>
      </c>
      <c r="T25" s="16">
        <v>1.0097838884610846E-3</v>
      </c>
      <c r="U25" s="14">
        <v>0</v>
      </c>
      <c r="V25" s="16">
        <v>7.2174804623176131E-3</v>
      </c>
      <c r="W25" s="14">
        <v>0</v>
      </c>
      <c r="X25" s="17">
        <v>0</v>
      </c>
      <c r="Y25" s="18">
        <v>0</v>
      </c>
      <c r="Z25" s="19">
        <f t="shared" si="0"/>
        <v>3417290.435428299</v>
      </c>
      <c r="AA25" s="15">
        <f t="shared" si="1"/>
        <v>53395.16</v>
      </c>
      <c r="AB25" s="20" t="s">
        <v>126</v>
      </c>
    </row>
    <row r="26" spans="2:28" ht="21.75" x14ac:dyDescent="0.25">
      <c r="B26" s="10">
        <v>20</v>
      </c>
      <c r="C26" s="11" t="s">
        <v>145</v>
      </c>
      <c r="D26" s="1">
        <v>2877550</v>
      </c>
      <c r="E26" s="1">
        <v>2877235.4099999997</v>
      </c>
      <c r="F26" s="1">
        <v>2877235.4099999997</v>
      </c>
      <c r="G26" s="1">
        <v>99.989067435839502</v>
      </c>
      <c r="H26" s="1">
        <v>2877235.4099999997</v>
      </c>
      <c r="I26" s="3">
        <f t="shared" si="2"/>
        <v>28772.354099999997</v>
      </c>
      <c r="J26" s="1">
        <v>99.989067435839502</v>
      </c>
      <c r="K26" s="15">
        <f t="shared" si="3"/>
        <v>99.989067435839502</v>
      </c>
      <c r="L26" s="14">
        <v>20</v>
      </c>
      <c r="M26" s="15">
        <f t="shared" si="4"/>
        <v>99.989067435839502</v>
      </c>
      <c r="N26" s="14">
        <v>20</v>
      </c>
      <c r="O26" s="14">
        <v>0</v>
      </c>
      <c r="P26" s="14">
        <v>0</v>
      </c>
      <c r="Q26" s="14">
        <v>15</v>
      </c>
      <c r="R26" s="14">
        <v>0</v>
      </c>
      <c r="S26" s="14">
        <v>5</v>
      </c>
      <c r="T26" s="16">
        <v>4.5329291026132753E-3</v>
      </c>
      <c r="U26" s="14">
        <v>0</v>
      </c>
      <c r="V26" s="16">
        <v>0</v>
      </c>
      <c r="W26" s="14">
        <v>0</v>
      </c>
      <c r="X26" s="17">
        <v>0</v>
      </c>
      <c r="Y26" s="18">
        <v>0</v>
      </c>
      <c r="Z26" s="19">
        <f t="shared" si="0"/>
        <v>2877495.3881348711</v>
      </c>
      <c r="AA26" s="15">
        <f t="shared" si="1"/>
        <v>44960.87</v>
      </c>
      <c r="AB26" s="20" t="s">
        <v>124</v>
      </c>
    </row>
    <row r="27" spans="2:28" ht="21.75" x14ac:dyDescent="0.25">
      <c r="B27" s="10">
        <v>21</v>
      </c>
      <c r="C27" s="11" t="s">
        <v>146</v>
      </c>
      <c r="D27" s="1">
        <v>13709200</v>
      </c>
      <c r="E27" s="1">
        <v>13092393.6</v>
      </c>
      <c r="F27" s="1">
        <v>13092393.6</v>
      </c>
      <c r="G27" s="1">
        <v>95.500784874390916</v>
      </c>
      <c r="H27" s="1">
        <v>12460346.020000001</v>
      </c>
      <c r="I27" s="3">
        <f t="shared" si="2"/>
        <v>124603.46020000002</v>
      </c>
      <c r="J27" s="1">
        <v>90.890394917281839</v>
      </c>
      <c r="K27" s="15">
        <f t="shared" si="3"/>
        <v>95.500784874390916</v>
      </c>
      <c r="L27" s="14">
        <v>20</v>
      </c>
      <c r="M27" s="15">
        <f t="shared" si="4"/>
        <v>90.890394917281839</v>
      </c>
      <c r="N27" s="14">
        <v>0</v>
      </c>
      <c r="O27" s="14">
        <v>2</v>
      </c>
      <c r="P27" s="14">
        <v>2</v>
      </c>
      <c r="Q27" s="14">
        <v>0</v>
      </c>
      <c r="R27" s="14">
        <v>0</v>
      </c>
      <c r="S27" s="14">
        <v>5</v>
      </c>
      <c r="T27" s="16">
        <v>1.0765154478966889E-2</v>
      </c>
      <c r="U27" s="14">
        <v>0</v>
      </c>
      <c r="V27" s="16">
        <v>6.5744710656647169E-3</v>
      </c>
      <c r="W27" s="14">
        <v>0</v>
      </c>
      <c r="X27" s="17">
        <v>0</v>
      </c>
      <c r="Y27" s="18">
        <v>0</v>
      </c>
      <c r="Z27" s="19">
        <f t="shared" si="0"/>
        <v>13092604.99117979</v>
      </c>
      <c r="AA27" s="15">
        <f t="shared" si="1"/>
        <v>204571.95</v>
      </c>
      <c r="AB27" s="20" t="s">
        <v>147</v>
      </c>
    </row>
    <row r="28" spans="2:28" ht="21.75" x14ac:dyDescent="0.25">
      <c r="B28" s="10">
        <v>22</v>
      </c>
      <c r="C28" s="11" t="s">
        <v>148</v>
      </c>
      <c r="D28" s="1">
        <v>2716700</v>
      </c>
      <c r="E28" s="1">
        <v>2715688.44</v>
      </c>
      <c r="F28" s="1">
        <v>2715688.44</v>
      </c>
      <c r="G28" s="1">
        <v>99.962765119446388</v>
      </c>
      <c r="H28" s="1">
        <v>2679344.16</v>
      </c>
      <c r="I28" s="3">
        <f t="shared" si="2"/>
        <v>26793.441600000002</v>
      </c>
      <c r="J28" s="1">
        <v>98.624955276622373</v>
      </c>
      <c r="K28" s="15">
        <f t="shared" si="3"/>
        <v>99.962765119446388</v>
      </c>
      <c r="L28" s="14">
        <v>20</v>
      </c>
      <c r="M28" s="15">
        <f t="shared" si="4"/>
        <v>98.624955276622373</v>
      </c>
      <c r="N28" s="14">
        <v>20</v>
      </c>
      <c r="O28" s="14">
        <v>2</v>
      </c>
      <c r="P28" s="14">
        <v>0</v>
      </c>
      <c r="Q28" s="14">
        <v>5</v>
      </c>
      <c r="R28" s="14">
        <v>0</v>
      </c>
      <c r="S28" s="14">
        <v>5</v>
      </c>
      <c r="T28" s="16">
        <v>0.03</v>
      </c>
      <c r="U28" s="14">
        <v>10</v>
      </c>
      <c r="V28" s="16">
        <v>1.1146357708362944E-2</v>
      </c>
      <c r="W28" s="14">
        <v>0</v>
      </c>
      <c r="X28" s="17">
        <v>0</v>
      </c>
      <c r="Y28" s="18">
        <v>0</v>
      </c>
      <c r="Z28" s="19">
        <f t="shared" si="0"/>
        <v>2715927.0277203959</v>
      </c>
      <c r="AA28" s="15">
        <f t="shared" si="1"/>
        <v>42436.36</v>
      </c>
      <c r="AB28" s="20" t="s">
        <v>126</v>
      </c>
    </row>
    <row r="29" spans="2:28" ht="21.75" x14ac:dyDescent="0.25">
      <c r="B29" s="10">
        <v>23</v>
      </c>
      <c r="C29" s="11" t="s">
        <v>149</v>
      </c>
      <c r="D29" s="1">
        <v>2563100</v>
      </c>
      <c r="E29" s="1">
        <v>2562049.3099999996</v>
      </c>
      <c r="F29" s="1">
        <v>2562049.3099999996</v>
      </c>
      <c r="G29" s="1">
        <v>99.959007061761127</v>
      </c>
      <c r="H29" s="1">
        <v>2562049.3099999996</v>
      </c>
      <c r="I29" s="3">
        <f t="shared" si="2"/>
        <v>25620.493099999996</v>
      </c>
      <c r="J29" s="1">
        <v>99.959007061761127</v>
      </c>
      <c r="K29" s="15">
        <f t="shared" si="3"/>
        <v>99.959007061761127</v>
      </c>
      <c r="L29" s="14">
        <v>20</v>
      </c>
      <c r="M29" s="15">
        <f t="shared" si="4"/>
        <v>99.959007061761127</v>
      </c>
      <c r="N29" s="14">
        <v>20</v>
      </c>
      <c r="O29" s="14">
        <v>1</v>
      </c>
      <c r="P29" s="14">
        <v>0</v>
      </c>
      <c r="Q29" s="14">
        <v>15</v>
      </c>
      <c r="R29" s="14">
        <v>0</v>
      </c>
      <c r="S29" s="14">
        <v>5</v>
      </c>
      <c r="T29" s="16">
        <v>1.9345111847161529E-5</v>
      </c>
      <c r="U29" s="14">
        <v>0</v>
      </c>
      <c r="V29" s="16">
        <v>3.9960046428588287E-3</v>
      </c>
      <c r="W29" s="14">
        <v>0</v>
      </c>
      <c r="X29" s="17">
        <v>0</v>
      </c>
      <c r="Y29" s="18">
        <v>0</v>
      </c>
      <c r="Z29" s="19">
        <f t="shared" si="0"/>
        <v>2562309.2280141227</v>
      </c>
      <c r="AA29" s="15">
        <f t="shared" si="1"/>
        <v>40036.080000000002</v>
      </c>
      <c r="AB29" s="20" t="s">
        <v>124</v>
      </c>
    </row>
    <row r="30" spans="2:28" ht="21.75" x14ac:dyDescent="0.25">
      <c r="B30" s="10">
        <v>24</v>
      </c>
      <c r="C30" s="11" t="s">
        <v>150</v>
      </c>
      <c r="D30" s="1">
        <v>4883400</v>
      </c>
      <c r="E30" s="1">
        <v>4883026.05</v>
      </c>
      <c r="F30" s="1">
        <v>4883026.05</v>
      </c>
      <c r="G30" s="1">
        <v>99.992342425359382</v>
      </c>
      <c r="H30" s="1">
        <v>4883026.05</v>
      </c>
      <c r="I30" s="3">
        <f t="shared" si="2"/>
        <v>48830.260499999997</v>
      </c>
      <c r="J30" s="1">
        <v>99.992342425359382</v>
      </c>
      <c r="K30" s="15">
        <f t="shared" si="3"/>
        <v>99.992342425359382</v>
      </c>
      <c r="L30" s="14">
        <v>20</v>
      </c>
      <c r="M30" s="15">
        <f t="shared" si="4"/>
        <v>99.992342425359382</v>
      </c>
      <c r="N30" s="14">
        <v>20</v>
      </c>
      <c r="O30" s="14">
        <v>0</v>
      </c>
      <c r="P30" s="14">
        <v>0</v>
      </c>
      <c r="Q30" s="14">
        <v>15</v>
      </c>
      <c r="R30" s="14">
        <v>0</v>
      </c>
      <c r="S30" s="14">
        <v>5</v>
      </c>
      <c r="T30" s="16">
        <v>4.8050706653472728E-3</v>
      </c>
      <c r="U30" s="14">
        <v>0</v>
      </c>
      <c r="V30" s="16">
        <v>6.5409947808405351E-3</v>
      </c>
      <c r="W30" s="14">
        <v>0</v>
      </c>
      <c r="X30" s="17">
        <v>0</v>
      </c>
      <c r="Y30" s="18">
        <v>0</v>
      </c>
      <c r="Z30" s="19">
        <f t="shared" si="0"/>
        <v>4883286.0346848508</v>
      </c>
      <c r="AA30" s="15">
        <f t="shared" si="1"/>
        <v>76301.34</v>
      </c>
      <c r="AB30" s="20" t="s">
        <v>124</v>
      </c>
    </row>
    <row r="31" spans="2:28" ht="32.25" x14ac:dyDescent="0.25">
      <c r="B31" s="10">
        <v>25</v>
      </c>
      <c r="C31" s="11" t="s">
        <v>151</v>
      </c>
      <c r="D31" s="1">
        <v>3087715.52</v>
      </c>
      <c r="E31" s="1">
        <v>3087467.4899999998</v>
      </c>
      <c r="F31" s="1">
        <v>3087467.4899999998</v>
      </c>
      <c r="G31" s="1">
        <v>99.991967200398037</v>
      </c>
      <c r="H31" s="1">
        <v>3087467.4899999998</v>
      </c>
      <c r="I31" s="3">
        <f t="shared" si="2"/>
        <v>30874.674899999998</v>
      </c>
      <c r="J31" s="1">
        <v>99.991967200398037</v>
      </c>
      <c r="K31" s="15">
        <f t="shared" si="3"/>
        <v>99.991967200398037</v>
      </c>
      <c r="L31" s="14">
        <v>10</v>
      </c>
      <c r="M31" s="15">
        <f t="shared" si="4"/>
        <v>99.991967200398037</v>
      </c>
      <c r="N31" s="14">
        <v>20</v>
      </c>
      <c r="O31" s="14">
        <v>1</v>
      </c>
      <c r="P31" s="14">
        <v>0</v>
      </c>
      <c r="Q31" s="14">
        <v>15</v>
      </c>
      <c r="R31" s="14">
        <v>0</v>
      </c>
      <c r="S31" s="14">
        <v>5</v>
      </c>
      <c r="T31" s="16">
        <v>1.8026186979370386E-2</v>
      </c>
      <c r="U31" s="14">
        <v>0</v>
      </c>
      <c r="V31" s="16">
        <v>9.9307389220863098E-3</v>
      </c>
      <c r="W31" s="14">
        <v>0</v>
      </c>
      <c r="X31" s="17">
        <v>0</v>
      </c>
      <c r="Y31" s="18">
        <v>0</v>
      </c>
      <c r="Z31" s="19">
        <f t="shared" si="0"/>
        <v>3087717.4739344004</v>
      </c>
      <c r="AA31" s="15">
        <f t="shared" si="1"/>
        <v>48245.59</v>
      </c>
      <c r="AB31" s="20" t="s">
        <v>126</v>
      </c>
    </row>
    <row r="32" spans="2:28" ht="21.75" x14ac:dyDescent="0.25">
      <c r="B32" s="10">
        <v>26</v>
      </c>
      <c r="C32" s="11" t="s">
        <v>152</v>
      </c>
      <c r="D32" s="1">
        <v>3762116.8</v>
      </c>
      <c r="E32" s="1">
        <v>3761812.8</v>
      </c>
      <c r="F32" s="1">
        <v>3761812.8</v>
      </c>
      <c r="G32" s="1">
        <v>99.991919442798789</v>
      </c>
      <c r="H32" s="1">
        <v>3761812.8</v>
      </c>
      <c r="I32" s="3">
        <f t="shared" si="2"/>
        <v>37618.127999999997</v>
      </c>
      <c r="J32" s="1">
        <v>99.991919442798803</v>
      </c>
      <c r="K32" s="15">
        <f t="shared" si="3"/>
        <v>99.991919442798789</v>
      </c>
      <c r="L32" s="14">
        <v>20</v>
      </c>
      <c r="M32" s="15">
        <f t="shared" si="4"/>
        <v>99.991919442798803</v>
      </c>
      <c r="N32" s="14">
        <v>20</v>
      </c>
      <c r="O32" s="14">
        <v>1</v>
      </c>
      <c r="P32" s="14">
        <v>0</v>
      </c>
      <c r="Q32" s="14">
        <v>15</v>
      </c>
      <c r="R32" s="14">
        <v>0</v>
      </c>
      <c r="S32" s="14">
        <v>5</v>
      </c>
      <c r="T32" s="16">
        <v>3.5877432479594018E-2</v>
      </c>
      <c r="U32" s="14">
        <v>10</v>
      </c>
      <c r="V32" s="16">
        <v>5.2586450833175041E-3</v>
      </c>
      <c r="W32" s="14">
        <v>0</v>
      </c>
      <c r="X32" s="17">
        <v>0</v>
      </c>
      <c r="Y32" s="18">
        <v>0</v>
      </c>
      <c r="Z32" s="19">
        <f t="shared" si="0"/>
        <v>3762062.7838388858</v>
      </c>
      <c r="AA32" s="15">
        <f t="shared" si="1"/>
        <v>58782.23</v>
      </c>
      <c r="AB32" s="20" t="s">
        <v>126</v>
      </c>
    </row>
    <row r="33" spans="2:28" ht="21.75" x14ac:dyDescent="0.25">
      <c r="B33" s="10">
        <v>27</v>
      </c>
      <c r="C33" s="11" t="s">
        <v>153</v>
      </c>
      <c r="D33" s="1">
        <v>10969116</v>
      </c>
      <c r="E33" s="1">
        <v>10947300.439999999</v>
      </c>
      <c r="F33" s="1">
        <v>10947300.439999999</v>
      </c>
      <c r="G33" s="1">
        <v>99.80111833989173</v>
      </c>
      <c r="H33" s="1">
        <v>10944270.4</v>
      </c>
      <c r="I33" s="3">
        <f t="shared" si="2"/>
        <v>109442.704</v>
      </c>
      <c r="J33" s="1">
        <v>99.773494965318989</v>
      </c>
      <c r="K33" s="15">
        <f t="shared" si="3"/>
        <v>99.80111833989173</v>
      </c>
      <c r="L33" s="14">
        <v>20</v>
      </c>
      <c r="M33" s="15">
        <f t="shared" si="4"/>
        <v>99.773494965318989</v>
      </c>
      <c r="N33" s="14">
        <v>20</v>
      </c>
      <c r="O33" s="14">
        <v>1</v>
      </c>
      <c r="P33" s="14">
        <v>1</v>
      </c>
      <c r="Q33" s="14">
        <v>0</v>
      </c>
      <c r="R33" s="14">
        <v>0</v>
      </c>
      <c r="S33" s="14">
        <v>5</v>
      </c>
      <c r="T33" s="16">
        <v>8.6347965153534215E-3</v>
      </c>
      <c r="U33" s="14">
        <v>0</v>
      </c>
      <c r="V33" s="16">
        <v>0</v>
      </c>
      <c r="W33" s="14">
        <v>0</v>
      </c>
      <c r="X33" s="17">
        <v>0</v>
      </c>
      <c r="Y33" s="18">
        <v>0</v>
      </c>
      <c r="Z33" s="19">
        <f t="shared" si="0"/>
        <v>10947545.014613304</v>
      </c>
      <c r="AA33" s="15">
        <f t="shared" si="1"/>
        <v>171055.39</v>
      </c>
      <c r="AB33" s="20" t="s">
        <v>126</v>
      </c>
    </row>
    <row r="34" spans="2:28" ht="21.75" x14ac:dyDescent="0.25">
      <c r="B34" s="10">
        <v>28</v>
      </c>
      <c r="C34" s="28" t="s">
        <v>197</v>
      </c>
      <c r="D34" s="1">
        <v>6389778.0800000001</v>
      </c>
      <c r="E34" s="1">
        <v>6389701.3600000003</v>
      </c>
      <c r="F34" s="1">
        <v>6389701.3600000003</v>
      </c>
      <c r="G34" s="1">
        <v>99.998799332323614</v>
      </c>
      <c r="H34" s="1">
        <v>6389701.3600000003</v>
      </c>
      <c r="I34" s="3">
        <f t="shared" si="2"/>
        <v>63897.013600000006</v>
      </c>
      <c r="J34" s="1">
        <v>99.998799332323614</v>
      </c>
      <c r="K34" s="26">
        <f t="shared" si="3"/>
        <v>99.998799332323614</v>
      </c>
      <c r="L34" s="27">
        <v>20</v>
      </c>
      <c r="M34" s="26">
        <f t="shared" si="4"/>
        <v>99.998799332323614</v>
      </c>
      <c r="N34" s="27">
        <v>20</v>
      </c>
      <c r="O34" s="14">
        <v>0</v>
      </c>
      <c r="P34" s="14">
        <v>0</v>
      </c>
      <c r="Q34" s="14">
        <v>15</v>
      </c>
      <c r="R34" s="14">
        <v>0</v>
      </c>
      <c r="S34" s="14">
        <v>5</v>
      </c>
      <c r="T34" s="16">
        <v>1.2543300079440325E-3</v>
      </c>
      <c r="U34" s="14">
        <v>0</v>
      </c>
      <c r="V34" s="16">
        <v>1.3327256334405345E-3</v>
      </c>
      <c r="W34" s="14">
        <v>0</v>
      </c>
      <c r="X34" s="17">
        <v>0</v>
      </c>
      <c r="Y34" s="18">
        <v>0</v>
      </c>
      <c r="Z34" s="19">
        <f t="shared" si="0"/>
        <v>6389961.3575986652</v>
      </c>
      <c r="AA34" s="15">
        <f t="shared" si="1"/>
        <v>99843.15</v>
      </c>
      <c r="AB34" s="20" t="s">
        <v>124</v>
      </c>
    </row>
    <row r="35" spans="2:28" ht="21.75" x14ac:dyDescent="0.25">
      <c r="B35" s="10">
        <v>29</v>
      </c>
      <c r="C35" s="11" t="s">
        <v>155</v>
      </c>
      <c r="D35" s="1">
        <v>4217700</v>
      </c>
      <c r="E35" s="1">
        <v>4217600</v>
      </c>
      <c r="F35" s="1">
        <v>4217600</v>
      </c>
      <c r="G35" s="1">
        <v>99.997629039523915</v>
      </c>
      <c r="H35" s="1">
        <v>4217600</v>
      </c>
      <c r="I35" s="3">
        <f t="shared" si="2"/>
        <v>42176</v>
      </c>
      <c r="J35" s="1">
        <v>99.997629039523915</v>
      </c>
      <c r="K35" s="15">
        <f t="shared" si="3"/>
        <v>99.997629039523915</v>
      </c>
      <c r="L35" s="14">
        <v>20</v>
      </c>
      <c r="M35" s="15">
        <f t="shared" si="4"/>
        <v>99.997629039523915</v>
      </c>
      <c r="N35" s="14">
        <v>20</v>
      </c>
      <c r="O35" s="14">
        <v>0</v>
      </c>
      <c r="P35" s="14">
        <v>0</v>
      </c>
      <c r="Q35" s="14">
        <v>15</v>
      </c>
      <c r="R35" s="14">
        <v>0</v>
      </c>
      <c r="S35" s="14">
        <v>5</v>
      </c>
      <c r="T35" s="16">
        <v>2.0772765706006369E-3</v>
      </c>
      <c r="U35" s="14">
        <v>0</v>
      </c>
      <c r="V35" s="16">
        <v>8.5916169532934406E-3</v>
      </c>
      <c r="W35" s="14">
        <v>0</v>
      </c>
      <c r="X35" s="17">
        <v>0</v>
      </c>
      <c r="Y35" s="18">
        <v>0</v>
      </c>
      <c r="Z35" s="19">
        <f t="shared" si="0"/>
        <v>4217859.9952580798</v>
      </c>
      <c r="AA35" s="15">
        <f t="shared" si="1"/>
        <v>65904.06</v>
      </c>
      <c r="AB35" s="20" t="s">
        <v>124</v>
      </c>
    </row>
    <row r="36" spans="2:28" ht="21.75" x14ac:dyDescent="0.25">
      <c r="B36" s="10">
        <v>30</v>
      </c>
      <c r="C36" s="11" t="s">
        <v>156</v>
      </c>
      <c r="D36" s="1">
        <v>5395982.4500000002</v>
      </c>
      <c r="E36" s="1">
        <v>5395165.25</v>
      </c>
      <c r="F36" s="1">
        <v>5395165.25</v>
      </c>
      <c r="G36" s="1">
        <v>99.984855399223918</v>
      </c>
      <c r="H36" s="1">
        <v>5395165.25</v>
      </c>
      <c r="I36" s="3">
        <f t="shared" si="2"/>
        <v>53951.652499999997</v>
      </c>
      <c r="J36" s="1">
        <v>99.984855399223918</v>
      </c>
      <c r="K36" s="15">
        <f t="shared" si="3"/>
        <v>99.984855399223918</v>
      </c>
      <c r="L36" s="14">
        <v>20</v>
      </c>
      <c r="M36" s="15">
        <f t="shared" si="4"/>
        <v>99.984855399223918</v>
      </c>
      <c r="N36" s="14">
        <v>20</v>
      </c>
      <c r="O36" s="14">
        <v>0</v>
      </c>
      <c r="P36" s="14">
        <v>0</v>
      </c>
      <c r="Q36" s="14">
        <v>15</v>
      </c>
      <c r="R36" s="14">
        <v>0</v>
      </c>
      <c r="S36" s="14">
        <v>5</v>
      </c>
      <c r="T36" s="16">
        <v>7.6645921881424877E-4</v>
      </c>
      <c r="U36" s="14">
        <v>0</v>
      </c>
      <c r="V36" s="16">
        <v>7.5676015956306145E-3</v>
      </c>
      <c r="W36" s="14">
        <v>0</v>
      </c>
      <c r="X36" s="17">
        <v>0</v>
      </c>
      <c r="Y36" s="18">
        <v>0</v>
      </c>
      <c r="Z36" s="19">
        <f t="shared" si="0"/>
        <v>5395425.2197107989</v>
      </c>
      <c r="AA36" s="15">
        <f t="shared" si="1"/>
        <v>84303.52</v>
      </c>
      <c r="AB36" s="20" t="s">
        <v>124</v>
      </c>
    </row>
    <row r="37" spans="2:28" ht="21.75" x14ac:dyDescent="0.25">
      <c r="B37" s="10">
        <v>31</v>
      </c>
      <c r="C37" s="11" t="s">
        <v>157</v>
      </c>
      <c r="D37" s="1">
        <v>4376536.68</v>
      </c>
      <c r="E37" s="1">
        <v>4376532.17</v>
      </c>
      <c r="F37" s="1">
        <v>4376532.17</v>
      </c>
      <c r="G37" s="1">
        <v>99.999896950480945</v>
      </c>
      <c r="H37" s="1">
        <v>4366821.4400000004</v>
      </c>
      <c r="I37" s="3">
        <f t="shared" si="2"/>
        <v>43668.214400000004</v>
      </c>
      <c r="J37" s="1">
        <v>99.778015341573706</v>
      </c>
      <c r="K37" s="15">
        <f t="shared" si="3"/>
        <v>99.999896950480945</v>
      </c>
      <c r="L37" s="14">
        <v>20</v>
      </c>
      <c r="M37" s="15">
        <f t="shared" si="4"/>
        <v>99.778015341573706</v>
      </c>
      <c r="N37" s="14">
        <v>20</v>
      </c>
      <c r="O37" s="14">
        <v>1</v>
      </c>
      <c r="P37" s="14">
        <v>1</v>
      </c>
      <c r="Q37" s="14">
        <v>0</v>
      </c>
      <c r="R37" s="14">
        <v>0</v>
      </c>
      <c r="S37" s="14">
        <v>5</v>
      </c>
      <c r="T37" s="16">
        <v>0</v>
      </c>
      <c r="U37" s="14">
        <v>0</v>
      </c>
      <c r="V37" s="16">
        <v>9.0997393512273956E-4</v>
      </c>
      <c r="W37" s="14">
        <v>0</v>
      </c>
      <c r="X37" s="17">
        <v>1</v>
      </c>
      <c r="Y37" s="18">
        <v>10</v>
      </c>
      <c r="Z37" s="19">
        <f t="shared" si="0"/>
        <v>4376766.9479122916</v>
      </c>
      <c r="AA37" s="15">
        <f t="shared" si="1"/>
        <v>68386.98</v>
      </c>
      <c r="AB37" s="20" t="s">
        <v>126</v>
      </c>
    </row>
    <row r="38" spans="2:28" ht="21.75" x14ac:dyDescent="0.25">
      <c r="B38" s="10">
        <v>32</v>
      </c>
      <c r="C38" s="11" t="s">
        <v>158</v>
      </c>
      <c r="D38" s="1">
        <v>14788873.859999999</v>
      </c>
      <c r="E38" s="1">
        <v>14666187.300000001</v>
      </c>
      <c r="F38" s="1">
        <v>14666187.300000001</v>
      </c>
      <c r="G38" s="1">
        <v>99.170413101352949</v>
      </c>
      <c r="H38" s="1">
        <v>14646424.779999999</v>
      </c>
      <c r="I38" s="3">
        <f t="shared" si="2"/>
        <v>146464.24779999998</v>
      </c>
      <c r="J38" s="1">
        <v>99.036782101541306</v>
      </c>
      <c r="K38" s="26">
        <f t="shared" si="3"/>
        <v>99.170413101352949</v>
      </c>
      <c r="L38" s="27">
        <v>20</v>
      </c>
      <c r="M38" s="26">
        <f t="shared" si="4"/>
        <v>99.036782101541306</v>
      </c>
      <c r="N38" s="14">
        <v>0</v>
      </c>
      <c r="O38" s="14">
        <v>1</v>
      </c>
      <c r="P38" s="14">
        <v>0</v>
      </c>
      <c r="Q38" s="14">
        <v>15</v>
      </c>
      <c r="R38" s="14">
        <v>0</v>
      </c>
      <c r="S38" s="14">
        <v>5</v>
      </c>
      <c r="T38" s="16">
        <v>7.800639391821744E-2</v>
      </c>
      <c r="U38" s="14">
        <v>20</v>
      </c>
      <c r="V38" s="16">
        <v>5.8565387837735319E-3</v>
      </c>
      <c r="W38" s="14">
        <v>0</v>
      </c>
      <c r="X38" s="17">
        <v>0</v>
      </c>
      <c r="Y38" s="18">
        <v>0</v>
      </c>
      <c r="Z38" s="19">
        <f t="shared" si="0"/>
        <v>14666405.507195203</v>
      </c>
      <c r="AA38" s="15">
        <f t="shared" si="1"/>
        <v>229162.59</v>
      </c>
      <c r="AB38" s="20" t="s">
        <v>147</v>
      </c>
    </row>
    <row r="39" spans="2:28" ht="21.75" x14ac:dyDescent="0.25">
      <c r="B39" s="10">
        <v>33</v>
      </c>
      <c r="C39" s="23" t="s">
        <v>159</v>
      </c>
      <c r="D39" s="12"/>
      <c r="E39" s="13"/>
      <c r="F39" s="12"/>
      <c r="G39" s="13"/>
      <c r="H39" s="14"/>
      <c r="I39" s="3">
        <f t="shared" si="2"/>
        <v>0</v>
      </c>
      <c r="J39" s="14"/>
      <c r="K39" s="15">
        <f t="shared" si="3"/>
        <v>0</v>
      </c>
      <c r="L39" s="14">
        <v>20</v>
      </c>
      <c r="M39" s="15">
        <f t="shared" si="4"/>
        <v>0</v>
      </c>
      <c r="N39" s="14">
        <v>20</v>
      </c>
      <c r="O39" s="14">
        <v>0</v>
      </c>
      <c r="P39" s="14">
        <v>0</v>
      </c>
      <c r="Q39" s="14">
        <v>15</v>
      </c>
      <c r="R39" s="14">
        <v>1</v>
      </c>
      <c r="S39" s="14">
        <v>0</v>
      </c>
      <c r="T39" s="16">
        <v>2.258118175449305E-2</v>
      </c>
      <c r="U39" s="14">
        <v>10</v>
      </c>
      <c r="V39" s="16">
        <v>0</v>
      </c>
      <c r="W39" s="14">
        <v>0</v>
      </c>
      <c r="X39" s="17">
        <v>0</v>
      </c>
      <c r="Y39" s="18">
        <v>0</v>
      </c>
      <c r="Z39" s="19">
        <f t="shared" si="0"/>
        <v>45</v>
      </c>
      <c r="AA39" s="15">
        <f t="shared" si="1"/>
        <v>0.7</v>
      </c>
      <c r="AB39" s="20" t="s">
        <v>126</v>
      </c>
    </row>
    <row r="40" spans="2:28" ht="21.75" x14ac:dyDescent="0.25">
      <c r="B40" s="10">
        <v>34</v>
      </c>
      <c r="C40" s="11" t="s">
        <v>160</v>
      </c>
      <c r="D40" s="1">
        <v>2846713.4</v>
      </c>
      <c r="E40" s="1">
        <v>2763463.0900000003</v>
      </c>
      <c r="F40" s="1">
        <v>2763463.0900000003</v>
      </c>
      <c r="G40" s="1">
        <v>97.075564052215455</v>
      </c>
      <c r="H40" s="1">
        <v>2763463.0900000003</v>
      </c>
      <c r="I40" s="3">
        <f t="shared" si="2"/>
        <v>27634.630900000004</v>
      </c>
      <c r="J40" s="1">
        <v>97.075564052215455</v>
      </c>
      <c r="K40" s="15">
        <f t="shared" si="3"/>
        <v>97.075564052215455</v>
      </c>
      <c r="L40" s="14">
        <v>20</v>
      </c>
      <c r="M40" s="15">
        <f t="shared" si="4"/>
        <v>97.075564052215455</v>
      </c>
      <c r="N40" s="14">
        <v>20</v>
      </c>
      <c r="O40" s="21">
        <v>0</v>
      </c>
      <c r="P40" s="14">
        <v>0</v>
      </c>
      <c r="Q40" s="14">
        <v>15</v>
      </c>
      <c r="R40" s="14">
        <v>0</v>
      </c>
      <c r="S40" s="14">
        <v>5</v>
      </c>
      <c r="T40" s="16">
        <v>7.7693424989580505E-3</v>
      </c>
      <c r="U40" s="14">
        <v>10</v>
      </c>
      <c r="V40" s="16">
        <v>0</v>
      </c>
      <c r="W40" s="14">
        <v>0</v>
      </c>
      <c r="X40" s="17">
        <v>0</v>
      </c>
      <c r="Y40" s="18">
        <v>0</v>
      </c>
      <c r="Z40" s="19">
        <f t="shared" si="0"/>
        <v>2763707.2411281052</v>
      </c>
      <c r="AA40" s="15">
        <f t="shared" si="1"/>
        <v>43182.93</v>
      </c>
      <c r="AB40" s="20" t="s">
        <v>126</v>
      </c>
    </row>
    <row r="41" spans="2:28" ht="21.75" x14ac:dyDescent="0.25">
      <c r="B41" s="10">
        <v>35</v>
      </c>
      <c r="C41" s="11" t="s">
        <v>161</v>
      </c>
      <c r="D41" s="1">
        <v>4936850</v>
      </c>
      <c r="E41" s="1">
        <v>4936848</v>
      </c>
      <c r="F41" s="1">
        <v>4936848</v>
      </c>
      <c r="G41" s="1">
        <v>99.999959488337709</v>
      </c>
      <c r="H41" s="1">
        <v>4936848</v>
      </c>
      <c r="I41" s="3">
        <f t="shared" si="2"/>
        <v>49368.480000000003</v>
      </c>
      <c r="J41" s="1">
        <v>99.999959488337709</v>
      </c>
      <c r="K41" s="15">
        <f t="shared" si="3"/>
        <v>99.999959488337709</v>
      </c>
      <c r="L41" s="14">
        <v>20</v>
      </c>
      <c r="M41" s="15">
        <f t="shared" si="4"/>
        <v>99.999959488337709</v>
      </c>
      <c r="N41" s="14">
        <v>20</v>
      </c>
      <c r="O41" s="14">
        <v>0</v>
      </c>
      <c r="P41" s="14">
        <v>0</v>
      </c>
      <c r="Q41" s="14">
        <v>15</v>
      </c>
      <c r="R41" s="14">
        <v>1</v>
      </c>
      <c r="S41" s="14">
        <v>0</v>
      </c>
      <c r="T41" s="16">
        <v>7.5296382222132168E-4</v>
      </c>
      <c r="U41" s="14">
        <v>0</v>
      </c>
      <c r="V41" s="16">
        <v>0</v>
      </c>
      <c r="W41" s="14">
        <v>0</v>
      </c>
      <c r="X41" s="17">
        <v>0</v>
      </c>
      <c r="Y41" s="18">
        <v>0</v>
      </c>
      <c r="Z41" s="19">
        <f t="shared" si="0"/>
        <v>4937102.9999189768</v>
      </c>
      <c r="AA41" s="15">
        <f t="shared" si="1"/>
        <v>77142.23</v>
      </c>
      <c r="AB41" s="20" t="s">
        <v>124</v>
      </c>
    </row>
    <row r="42" spans="2:28" ht="21.75" x14ac:dyDescent="0.25">
      <c r="B42" s="10">
        <v>36</v>
      </c>
      <c r="C42" s="24" t="s">
        <v>162</v>
      </c>
      <c r="D42" s="1">
        <v>9131200</v>
      </c>
      <c r="E42" s="1">
        <v>9091398</v>
      </c>
      <c r="F42" s="1">
        <v>9091398</v>
      </c>
      <c r="G42" s="1">
        <v>99.564109865077981</v>
      </c>
      <c r="H42" s="1">
        <v>9091398</v>
      </c>
      <c r="I42" s="3">
        <f t="shared" si="2"/>
        <v>90913.98</v>
      </c>
      <c r="J42" s="1">
        <v>99.564109865077981</v>
      </c>
      <c r="K42" s="15">
        <f t="shared" si="3"/>
        <v>99.564109865077981</v>
      </c>
      <c r="L42" s="14">
        <v>20</v>
      </c>
      <c r="M42" s="15">
        <f t="shared" si="4"/>
        <v>99.564109865077981</v>
      </c>
      <c r="N42" s="14">
        <v>20</v>
      </c>
      <c r="O42" s="14">
        <v>1</v>
      </c>
      <c r="P42" s="14">
        <v>0</v>
      </c>
      <c r="Q42" s="14">
        <v>15</v>
      </c>
      <c r="R42" s="14">
        <v>0</v>
      </c>
      <c r="S42" s="14">
        <v>5</v>
      </c>
      <c r="T42" s="16">
        <v>0</v>
      </c>
      <c r="U42" s="14">
        <v>0</v>
      </c>
      <c r="V42" s="16">
        <v>2.6378197405298467E-2</v>
      </c>
      <c r="W42" s="14">
        <v>10</v>
      </c>
      <c r="X42" s="17">
        <v>0</v>
      </c>
      <c r="Y42" s="18">
        <v>0</v>
      </c>
      <c r="Z42" s="19">
        <f t="shared" si="0"/>
        <v>9091647.1282197312</v>
      </c>
      <c r="AA42" s="15">
        <f t="shared" si="1"/>
        <v>142056.99</v>
      </c>
      <c r="AB42" s="20" t="s">
        <v>126</v>
      </c>
    </row>
    <row r="43" spans="2:28" ht="21.75" x14ac:dyDescent="0.25">
      <c r="B43" s="10">
        <v>37</v>
      </c>
      <c r="C43" s="11" t="s">
        <v>163</v>
      </c>
      <c r="D43" s="1">
        <v>2482906.7200000002</v>
      </c>
      <c r="E43" s="1">
        <v>2482509.9300000002</v>
      </c>
      <c r="F43" s="1">
        <v>2482509.9300000002</v>
      </c>
      <c r="G43" s="1">
        <v>99.984019133831978</v>
      </c>
      <c r="H43" s="1">
        <v>2470836.9300000002</v>
      </c>
      <c r="I43" s="3">
        <f t="shared" si="2"/>
        <v>24708.369300000002</v>
      </c>
      <c r="J43" s="1">
        <v>99.513884677874657</v>
      </c>
      <c r="K43" s="15">
        <f t="shared" si="3"/>
        <v>99.984019133831978</v>
      </c>
      <c r="L43" s="14">
        <v>20</v>
      </c>
      <c r="M43" s="15">
        <f t="shared" si="4"/>
        <v>99.513884677874657</v>
      </c>
      <c r="N43" s="14">
        <v>20</v>
      </c>
      <c r="O43" s="14">
        <v>1</v>
      </c>
      <c r="P43" s="14">
        <v>0</v>
      </c>
      <c r="Q43" s="14">
        <v>15</v>
      </c>
      <c r="R43" s="14">
        <v>0</v>
      </c>
      <c r="S43" s="14">
        <v>5</v>
      </c>
      <c r="T43" s="16">
        <v>3.9387823653074153E-2</v>
      </c>
      <c r="U43" s="14">
        <v>10</v>
      </c>
      <c r="V43" s="16">
        <v>0</v>
      </c>
      <c r="W43" s="14">
        <v>0</v>
      </c>
      <c r="X43" s="17">
        <v>0</v>
      </c>
      <c r="Y43" s="18">
        <v>0</v>
      </c>
      <c r="Z43" s="19">
        <f t="shared" si="0"/>
        <v>2482759.4279038119</v>
      </c>
      <c r="AA43" s="15">
        <f t="shared" si="1"/>
        <v>38793.120000000003</v>
      </c>
      <c r="AB43" s="20" t="s">
        <v>126</v>
      </c>
    </row>
    <row r="44" spans="2:28" ht="21.75" x14ac:dyDescent="0.25">
      <c r="B44" s="10">
        <v>38</v>
      </c>
      <c r="C44" s="11" t="s">
        <v>164</v>
      </c>
      <c r="D44" s="1">
        <v>2966347</v>
      </c>
      <c r="E44" s="1">
        <v>2964611.73</v>
      </c>
      <c r="F44" s="1">
        <v>2964611.73</v>
      </c>
      <c r="G44" s="1">
        <v>99.941501449425843</v>
      </c>
      <c r="H44" s="1">
        <v>2964611.73</v>
      </c>
      <c r="I44" s="3">
        <f t="shared" si="2"/>
        <v>29646.117299999998</v>
      </c>
      <c r="J44" s="1">
        <v>99.941501449425843</v>
      </c>
      <c r="K44" s="15">
        <f t="shared" si="3"/>
        <v>99.941501449425843</v>
      </c>
      <c r="L44" s="14">
        <v>20</v>
      </c>
      <c r="M44" s="15">
        <f t="shared" si="4"/>
        <v>99.941501449425843</v>
      </c>
      <c r="N44" s="14">
        <v>20</v>
      </c>
      <c r="O44" s="14">
        <v>0</v>
      </c>
      <c r="P44" s="14">
        <v>0</v>
      </c>
      <c r="Q44" s="14">
        <v>15</v>
      </c>
      <c r="R44" s="14">
        <v>0</v>
      </c>
      <c r="S44" s="14">
        <v>5</v>
      </c>
      <c r="T44" s="16">
        <v>4.7406355024303326E-3</v>
      </c>
      <c r="U44" s="14">
        <v>0</v>
      </c>
      <c r="V44" s="16">
        <v>4.6747822913170939E-19</v>
      </c>
      <c r="W44" s="14">
        <v>0</v>
      </c>
      <c r="X44" s="17">
        <v>0</v>
      </c>
      <c r="Y44" s="18">
        <v>0</v>
      </c>
      <c r="Z44" s="19">
        <f t="shared" si="0"/>
        <v>2964871.6130028986</v>
      </c>
      <c r="AA44" s="15">
        <f t="shared" si="1"/>
        <v>46326.12</v>
      </c>
      <c r="AB44" s="20" t="s">
        <v>124</v>
      </c>
    </row>
    <row r="45" spans="2:28" ht="32.25" x14ac:dyDescent="0.25">
      <c r="B45" s="10">
        <v>39</v>
      </c>
      <c r="C45" s="11" t="s">
        <v>165</v>
      </c>
      <c r="D45" s="1">
        <v>5959400</v>
      </c>
      <c r="E45" s="1">
        <v>5905052.8299999991</v>
      </c>
      <c r="F45" s="1">
        <v>5905052.8299999991</v>
      </c>
      <c r="G45" s="1">
        <v>99.088042923784258</v>
      </c>
      <c r="H45" s="1">
        <v>5858869.4099999992</v>
      </c>
      <c r="I45" s="3">
        <f t="shared" si="2"/>
        <v>58588.694099999993</v>
      </c>
      <c r="J45" s="1">
        <v>98.313075309594907</v>
      </c>
      <c r="K45" s="15">
        <f t="shared" si="3"/>
        <v>99.088042923784258</v>
      </c>
      <c r="L45" s="14">
        <v>20</v>
      </c>
      <c r="M45" s="15">
        <f t="shared" si="4"/>
        <v>98.313075309594907</v>
      </c>
      <c r="N45" s="14">
        <v>0</v>
      </c>
      <c r="O45" s="14">
        <v>3</v>
      </c>
      <c r="P45" s="14">
        <v>0</v>
      </c>
      <c r="Q45" s="14">
        <v>0</v>
      </c>
      <c r="R45" s="14">
        <v>0</v>
      </c>
      <c r="S45" s="14">
        <v>5</v>
      </c>
      <c r="T45" s="16">
        <v>0</v>
      </c>
      <c r="U45" s="14">
        <v>0</v>
      </c>
      <c r="V45" s="16">
        <v>0</v>
      </c>
      <c r="W45" s="14">
        <v>0</v>
      </c>
      <c r="X45" s="17">
        <v>0</v>
      </c>
      <c r="Y45" s="18">
        <v>0</v>
      </c>
      <c r="Z45" s="19">
        <f t="shared" si="0"/>
        <v>5905275.2311182329</v>
      </c>
      <c r="AA45" s="15">
        <f t="shared" si="1"/>
        <v>92269.93</v>
      </c>
      <c r="AB45" s="20" t="s">
        <v>147</v>
      </c>
    </row>
    <row r="46" spans="2:28" ht="21.75" x14ac:dyDescent="0.25">
      <c r="B46" s="10">
        <v>40</v>
      </c>
      <c r="C46" s="11" t="s">
        <v>166</v>
      </c>
      <c r="D46" s="1">
        <v>10563614.24</v>
      </c>
      <c r="E46" s="1">
        <v>10563393.869999999</v>
      </c>
      <c r="F46" s="1">
        <v>10563393.869999999</v>
      </c>
      <c r="G46" s="1">
        <v>99.997913876870228</v>
      </c>
      <c r="H46" s="1">
        <v>10563393.869999999</v>
      </c>
      <c r="I46" s="3">
        <f t="shared" si="2"/>
        <v>105633.9387</v>
      </c>
      <c r="J46" s="1">
        <v>99.997913876870228</v>
      </c>
      <c r="K46" s="15">
        <f t="shared" si="3"/>
        <v>99.997913876870228</v>
      </c>
      <c r="L46" s="14">
        <v>20</v>
      </c>
      <c r="M46" s="15">
        <f t="shared" si="4"/>
        <v>99.997913876870228</v>
      </c>
      <c r="N46" s="14">
        <v>20</v>
      </c>
      <c r="O46" s="14">
        <v>0</v>
      </c>
      <c r="P46" s="14">
        <v>0</v>
      </c>
      <c r="Q46" s="14">
        <v>15</v>
      </c>
      <c r="R46" s="14">
        <v>0</v>
      </c>
      <c r="S46" s="14">
        <v>5</v>
      </c>
      <c r="T46" s="16">
        <v>7.3209436670879447E-3</v>
      </c>
      <c r="U46" s="14">
        <v>0</v>
      </c>
      <c r="V46" s="16">
        <v>2.8421592425972739E-9</v>
      </c>
      <c r="W46" s="14">
        <v>0</v>
      </c>
      <c r="X46" s="17">
        <v>1</v>
      </c>
      <c r="Y46" s="18">
        <v>10</v>
      </c>
      <c r="Z46" s="19">
        <f t="shared" si="0"/>
        <v>10563643.865827752</v>
      </c>
      <c r="AA46" s="15">
        <f t="shared" si="1"/>
        <v>165056.94</v>
      </c>
      <c r="AB46" s="20" t="s">
        <v>126</v>
      </c>
    </row>
    <row r="47" spans="2:28" ht="32.25" x14ac:dyDescent="0.25">
      <c r="B47" s="10">
        <v>41</v>
      </c>
      <c r="C47" s="11" t="s">
        <v>167</v>
      </c>
      <c r="D47" s="1">
        <v>2362000</v>
      </c>
      <c r="E47" s="1">
        <v>2370116</v>
      </c>
      <c r="F47" s="1">
        <v>2370116</v>
      </c>
      <c r="G47" s="1">
        <v>100.34360711261643</v>
      </c>
      <c r="H47" s="1">
        <v>2370098</v>
      </c>
      <c r="I47" s="3">
        <f t="shared" si="2"/>
        <v>23700.98</v>
      </c>
      <c r="J47" s="1">
        <v>100.3428450465707</v>
      </c>
      <c r="K47" s="15">
        <f t="shared" si="3"/>
        <v>100.34360711261643</v>
      </c>
      <c r="L47" s="14">
        <v>20</v>
      </c>
      <c r="M47" s="15">
        <f t="shared" si="4"/>
        <v>100.3428450465707</v>
      </c>
      <c r="N47" s="14">
        <v>20</v>
      </c>
      <c r="O47" s="14">
        <v>1</v>
      </c>
      <c r="P47" s="14">
        <v>0</v>
      </c>
      <c r="Q47" s="14">
        <v>15</v>
      </c>
      <c r="R47" s="14">
        <v>0</v>
      </c>
      <c r="S47" s="14">
        <v>5</v>
      </c>
      <c r="T47" s="16">
        <v>4.379796782387807E-2</v>
      </c>
      <c r="U47" s="14">
        <v>10</v>
      </c>
      <c r="V47" s="16">
        <v>0</v>
      </c>
      <c r="W47" s="14">
        <v>0</v>
      </c>
      <c r="X47" s="17">
        <v>0</v>
      </c>
      <c r="Y47" s="18">
        <v>0</v>
      </c>
      <c r="Z47" s="19">
        <f t="shared" si="0"/>
        <v>2370366.6864521592</v>
      </c>
      <c r="AA47" s="15">
        <f t="shared" si="1"/>
        <v>37036.980000000003</v>
      </c>
      <c r="AB47" s="20" t="s">
        <v>126</v>
      </c>
    </row>
    <row r="48" spans="2:28" ht="21.75" x14ac:dyDescent="0.25">
      <c r="B48" s="10">
        <v>42</v>
      </c>
      <c r="C48" s="11" t="s">
        <v>168</v>
      </c>
      <c r="D48" s="1">
        <v>7101863.4800000004</v>
      </c>
      <c r="E48" s="1">
        <v>7100797.21</v>
      </c>
      <c r="F48" s="1">
        <v>7100797.21</v>
      </c>
      <c r="G48" s="1">
        <v>99.984986053266113</v>
      </c>
      <c r="H48" s="1">
        <v>6889493.0100000007</v>
      </c>
      <c r="I48" s="3">
        <f t="shared" si="2"/>
        <v>68894.930100000012</v>
      </c>
      <c r="J48" s="1">
        <v>97.00965147248931</v>
      </c>
      <c r="K48" s="15">
        <f t="shared" si="3"/>
        <v>99.984986053266113</v>
      </c>
      <c r="L48" s="14">
        <v>20</v>
      </c>
      <c r="M48" s="15">
        <f t="shared" si="4"/>
        <v>97.00965147248931</v>
      </c>
      <c r="N48" s="14">
        <v>20</v>
      </c>
      <c r="O48" s="14">
        <v>0</v>
      </c>
      <c r="P48" s="14">
        <v>0</v>
      </c>
      <c r="Q48" s="14">
        <v>15</v>
      </c>
      <c r="R48" s="14">
        <v>0</v>
      </c>
      <c r="S48" s="14">
        <v>5</v>
      </c>
      <c r="T48" s="16">
        <v>1.8648056253148824E-2</v>
      </c>
      <c r="U48" s="14">
        <v>0</v>
      </c>
      <c r="V48" s="16">
        <v>2.0607194125936835E-3</v>
      </c>
      <c r="W48" s="14">
        <v>0</v>
      </c>
      <c r="X48" s="17">
        <v>0</v>
      </c>
      <c r="Y48" s="18">
        <v>0</v>
      </c>
      <c r="Z48" s="19">
        <f t="shared" si="0"/>
        <v>7101054.2046375256</v>
      </c>
      <c r="AA48" s="15">
        <f t="shared" si="1"/>
        <v>110953.97</v>
      </c>
      <c r="AB48" s="20" t="s">
        <v>124</v>
      </c>
    </row>
    <row r="49" spans="2:28" ht="21.75" x14ac:dyDescent="0.25">
      <c r="B49" s="10">
        <v>43</v>
      </c>
      <c r="C49" s="11" t="s">
        <v>169</v>
      </c>
      <c r="D49" s="1">
        <v>7446580</v>
      </c>
      <c r="E49" s="1">
        <v>7300035.1099999994</v>
      </c>
      <c r="F49" s="1">
        <v>7300035.1099999994</v>
      </c>
      <c r="G49" s="1">
        <v>98.032051089224851</v>
      </c>
      <c r="H49" s="1">
        <v>7285596.3200000003</v>
      </c>
      <c r="I49" s="3">
        <f t="shared" si="2"/>
        <v>72855.963199999998</v>
      </c>
      <c r="J49" s="1">
        <v>97.838152816460706</v>
      </c>
      <c r="K49" s="15">
        <f t="shared" si="3"/>
        <v>98.032051089224851</v>
      </c>
      <c r="L49" s="14">
        <v>20</v>
      </c>
      <c r="M49" s="15">
        <f t="shared" si="4"/>
        <v>97.838152816460706</v>
      </c>
      <c r="N49" s="14">
        <v>20</v>
      </c>
      <c r="O49" s="14">
        <v>3</v>
      </c>
      <c r="P49" s="14">
        <v>0</v>
      </c>
      <c r="Q49" s="14">
        <v>0</v>
      </c>
      <c r="R49" s="14">
        <v>0</v>
      </c>
      <c r="S49" s="14">
        <v>5</v>
      </c>
      <c r="T49" s="16">
        <v>1.4899669520392466E-3</v>
      </c>
      <c r="U49" s="14">
        <v>0</v>
      </c>
      <c r="V49" s="16">
        <v>2.1624591405090564E-2</v>
      </c>
      <c r="W49" s="14">
        <v>10</v>
      </c>
      <c r="X49" s="17">
        <v>1</v>
      </c>
      <c r="Y49" s="18">
        <v>10</v>
      </c>
      <c r="Z49" s="19">
        <f t="shared" si="0"/>
        <v>7300255.9802039051</v>
      </c>
      <c r="AA49" s="15">
        <f t="shared" si="1"/>
        <v>114066.5</v>
      </c>
      <c r="AB49" s="20" t="s">
        <v>147</v>
      </c>
    </row>
    <row r="50" spans="2:28" ht="21.75" x14ac:dyDescent="0.25">
      <c r="B50" s="10">
        <v>44</v>
      </c>
      <c r="C50" s="23" t="s">
        <v>170</v>
      </c>
      <c r="D50" s="1">
        <v>2205510</v>
      </c>
      <c r="E50" s="1">
        <v>2204377.1500000004</v>
      </c>
      <c r="F50" s="1">
        <v>2204377.1500000004</v>
      </c>
      <c r="G50" s="1">
        <v>99.948635462999505</v>
      </c>
      <c r="H50" s="1">
        <v>2200656.2800000003</v>
      </c>
      <c r="I50" s="3">
        <f t="shared" si="2"/>
        <v>22006.562800000003</v>
      </c>
      <c r="J50" s="1">
        <v>99.779927545102964</v>
      </c>
      <c r="K50" s="15">
        <f t="shared" si="3"/>
        <v>99.948635462999505</v>
      </c>
      <c r="L50" s="14">
        <v>20</v>
      </c>
      <c r="M50" s="15">
        <f t="shared" si="4"/>
        <v>99.779927545102964</v>
      </c>
      <c r="N50" s="14">
        <v>20</v>
      </c>
      <c r="O50" s="14">
        <v>2</v>
      </c>
      <c r="P50" s="14">
        <v>0</v>
      </c>
      <c r="Q50" s="14">
        <v>5</v>
      </c>
      <c r="R50" s="14">
        <v>0</v>
      </c>
      <c r="S50" s="14">
        <v>5</v>
      </c>
      <c r="T50" s="16">
        <v>2.4047069351338397E-2</v>
      </c>
      <c r="U50" s="14">
        <v>10</v>
      </c>
      <c r="V50" s="16">
        <v>2.3660178304234867E-3</v>
      </c>
      <c r="W50" s="14">
        <v>0</v>
      </c>
      <c r="X50" s="17">
        <v>0</v>
      </c>
      <c r="Y50" s="18">
        <v>0</v>
      </c>
      <c r="Z50" s="19">
        <f t="shared" si="0"/>
        <v>2204616.8785630087</v>
      </c>
      <c r="AA50" s="15">
        <f t="shared" si="1"/>
        <v>34447.14</v>
      </c>
      <c r="AB50" s="20" t="s">
        <v>126</v>
      </c>
    </row>
    <row r="51" spans="2:28" ht="21.75" x14ac:dyDescent="0.25">
      <c r="B51" s="10">
        <v>45</v>
      </c>
      <c r="C51" s="23" t="s">
        <v>171</v>
      </c>
      <c r="D51" s="1">
        <v>10491300</v>
      </c>
      <c r="E51" s="1">
        <v>10491300</v>
      </c>
      <c r="F51" s="1">
        <v>10491300</v>
      </c>
      <c r="G51" s="1">
        <v>100</v>
      </c>
      <c r="H51" s="1">
        <v>10491300</v>
      </c>
      <c r="I51" s="3">
        <f t="shared" si="2"/>
        <v>104913</v>
      </c>
      <c r="J51" s="1">
        <v>100</v>
      </c>
      <c r="K51" s="15">
        <f t="shared" si="3"/>
        <v>100</v>
      </c>
      <c r="L51" s="14">
        <v>20</v>
      </c>
      <c r="M51" s="15">
        <f t="shared" si="4"/>
        <v>100</v>
      </c>
      <c r="N51" s="14">
        <v>0</v>
      </c>
      <c r="O51" s="14">
        <v>3</v>
      </c>
      <c r="P51" s="14">
        <v>1</v>
      </c>
      <c r="Q51" s="14">
        <v>0</v>
      </c>
      <c r="R51" s="14">
        <v>0</v>
      </c>
      <c r="S51" s="14">
        <v>5</v>
      </c>
      <c r="T51" s="16">
        <v>7.2035048987608326E-3</v>
      </c>
      <c r="U51" s="14">
        <v>0</v>
      </c>
      <c r="V51" s="16">
        <v>3.6647581677445602E-4</v>
      </c>
      <c r="W51" s="14">
        <v>0</v>
      </c>
      <c r="X51" s="17">
        <v>0</v>
      </c>
      <c r="Y51" s="18">
        <v>0</v>
      </c>
      <c r="Z51" s="19">
        <f t="shared" si="0"/>
        <v>10491525</v>
      </c>
      <c r="AA51" s="15">
        <f t="shared" si="1"/>
        <v>163930.07999999999</v>
      </c>
      <c r="AB51" s="20" t="s">
        <v>147</v>
      </c>
    </row>
    <row r="52" spans="2:28" ht="21.75" x14ac:dyDescent="0.25">
      <c r="B52" s="10">
        <v>46</v>
      </c>
      <c r="C52" s="11" t="s">
        <v>172</v>
      </c>
      <c r="D52" s="1">
        <v>2439035</v>
      </c>
      <c r="E52" s="1">
        <v>2393373.6900000004</v>
      </c>
      <c r="F52" s="1">
        <v>2393373.6900000004</v>
      </c>
      <c r="G52" s="1">
        <v>98.127894433659236</v>
      </c>
      <c r="H52" s="1">
        <v>2393373.6900000004</v>
      </c>
      <c r="I52" s="3">
        <f t="shared" si="2"/>
        <v>23933.736900000004</v>
      </c>
      <c r="J52" s="1">
        <v>98.127894433659236</v>
      </c>
      <c r="K52" s="15">
        <f t="shared" si="3"/>
        <v>98.127894433659236</v>
      </c>
      <c r="L52" s="14">
        <v>20</v>
      </c>
      <c r="M52" s="15">
        <f t="shared" si="4"/>
        <v>98.127894433659236</v>
      </c>
      <c r="N52" s="14">
        <v>0</v>
      </c>
      <c r="O52" s="14">
        <v>1</v>
      </c>
      <c r="P52" s="14">
        <v>1</v>
      </c>
      <c r="Q52" s="14">
        <v>0</v>
      </c>
      <c r="R52" s="14">
        <v>0</v>
      </c>
      <c r="S52" s="14">
        <v>5</v>
      </c>
      <c r="T52" s="16">
        <v>7.512124722525145E-3</v>
      </c>
      <c r="U52" s="14">
        <v>0</v>
      </c>
      <c r="V52" s="16">
        <v>0</v>
      </c>
      <c r="W52" s="14">
        <v>0</v>
      </c>
      <c r="X52" s="17">
        <v>0</v>
      </c>
      <c r="Y52" s="18">
        <v>0</v>
      </c>
      <c r="Z52" s="19">
        <f t="shared" si="0"/>
        <v>2393594.9457888678</v>
      </c>
      <c r="AA52" s="15">
        <f t="shared" si="1"/>
        <v>37399.919999999998</v>
      </c>
      <c r="AB52" s="20" t="s">
        <v>147</v>
      </c>
    </row>
    <row r="53" spans="2:28" ht="21.75" x14ac:dyDescent="0.25">
      <c r="B53" s="10">
        <v>47</v>
      </c>
      <c r="C53" s="22" t="s">
        <v>173</v>
      </c>
      <c r="D53" s="1">
        <v>17589006.399999999</v>
      </c>
      <c r="E53" s="1">
        <v>17588709.649999999</v>
      </c>
      <c r="F53" s="1">
        <v>17588709.649999999</v>
      </c>
      <c r="G53" s="1">
        <v>99.99831286660968</v>
      </c>
      <c r="H53" s="1">
        <v>17588709.649999999</v>
      </c>
      <c r="I53" s="3">
        <f t="shared" si="2"/>
        <v>175887.09649999999</v>
      </c>
      <c r="J53" s="1">
        <v>99.99831286660968</v>
      </c>
      <c r="K53" s="15">
        <f t="shared" si="3"/>
        <v>99.99831286660968</v>
      </c>
      <c r="L53" s="14">
        <v>20</v>
      </c>
      <c r="M53" s="15">
        <f t="shared" si="4"/>
        <v>99.99831286660968</v>
      </c>
      <c r="N53" s="14">
        <v>20</v>
      </c>
      <c r="O53" s="14">
        <v>3</v>
      </c>
      <c r="P53" s="14">
        <v>2</v>
      </c>
      <c r="Q53" s="14">
        <v>0</v>
      </c>
      <c r="R53" s="14">
        <v>0</v>
      </c>
      <c r="S53" s="14">
        <v>5</v>
      </c>
      <c r="T53" s="16">
        <v>1.0550698957687538E-2</v>
      </c>
      <c r="U53" s="14">
        <v>0</v>
      </c>
      <c r="V53" s="16">
        <v>1.4915250174353339E-6</v>
      </c>
      <c r="W53" s="14">
        <v>0</v>
      </c>
      <c r="X53" s="17">
        <v>0</v>
      </c>
      <c r="Y53" s="18">
        <v>0</v>
      </c>
      <c r="Z53" s="19">
        <f t="shared" si="0"/>
        <v>17588954.646625735</v>
      </c>
      <c r="AA53" s="15">
        <f t="shared" si="1"/>
        <v>274827.42</v>
      </c>
      <c r="AB53" s="20" t="s">
        <v>126</v>
      </c>
    </row>
    <row r="54" spans="2:28" ht="21.75" x14ac:dyDescent="0.25">
      <c r="B54" s="10">
        <v>48</v>
      </c>
      <c r="C54" s="11" t="s">
        <v>174</v>
      </c>
      <c r="D54" s="1">
        <v>16308200</v>
      </c>
      <c r="E54" s="1">
        <v>16308012</v>
      </c>
      <c r="F54" s="1">
        <v>16308012</v>
      </c>
      <c r="G54" s="1">
        <v>99.998847205700201</v>
      </c>
      <c r="H54" s="1">
        <v>16308012</v>
      </c>
      <c r="I54" s="3">
        <f t="shared" si="2"/>
        <v>163080.12</v>
      </c>
      <c r="J54" s="1">
        <v>99.998847205700201</v>
      </c>
      <c r="K54" s="15">
        <f t="shared" si="3"/>
        <v>99.998847205700201</v>
      </c>
      <c r="L54" s="14">
        <v>20</v>
      </c>
      <c r="M54" s="15">
        <f t="shared" si="4"/>
        <v>99.998847205700201</v>
      </c>
      <c r="N54" s="14">
        <v>20</v>
      </c>
      <c r="O54" s="14">
        <v>0</v>
      </c>
      <c r="P54" s="14">
        <v>0</v>
      </c>
      <c r="Q54" s="14">
        <v>15</v>
      </c>
      <c r="R54" s="14">
        <v>0</v>
      </c>
      <c r="S54" s="14">
        <v>5</v>
      </c>
      <c r="T54" s="16">
        <v>1.1706664692880554E-2</v>
      </c>
      <c r="U54" s="14">
        <v>0</v>
      </c>
      <c r="V54" s="16">
        <v>3.4073365474269865E-3</v>
      </c>
      <c r="W54" s="14">
        <v>0</v>
      </c>
      <c r="X54" s="17">
        <v>0</v>
      </c>
      <c r="Y54" s="18">
        <v>0</v>
      </c>
      <c r="Z54" s="19">
        <f t="shared" si="0"/>
        <v>16308271.99769441</v>
      </c>
      <c r="AA54" s="15">
        <f t="shared" si="1"/>
        <v>254816.75</v>
      </c>
      <c r="AB54" s="20" t="s">
        <v>124</v>
      </c>
    </row>
    <row r="55" spans="2:28" ht="21.75" x14ac:dyDescent="0.25">
      <c r="B55" s="10">
        <v>49</v>
      </c>
      <c r="C55" s="11" t="s">
        <v>175</v>
      </c>
      <c r="D55" s="1">
        <v>14252814.48</v>
      </c>
      <c r="E55" s="1">
        <v>14246574.869999999</v>
      </c>
      <c r="F55" s="1">
        <v>14246574.869999999</v>
      </c>
      <c r="G55" s="1">
        <v>99.956221909653308</v>
      </c>
      <c r="H55" s="1">
        <v>14246574.869999999</v>
      </c>
      <c r="I55" s="3">
        <f t="shared" si="2"/>
        <v>142465.7487</v>
      </c>
      <c r="J55" s="1">
        <v>99.956221909653308</v>
      </c>
      <c r="K55" s="15">
        <f t="shared" si="3"/>
        <v>99.956221909653308</v>
      </c>
      <c r="L55" s="14">
        <v>20</v>
      </c>
      <c r="M55" s="15">
        <f t="shared" si="4"/>
        <v>99.956221909653308</v>
      </c>
      <c r="N55" s="14">
        <v>20</v>
      </c>
      <c r="O55" s="14">
        <v>1</v>
      </c>
      <c r="P55" s="14">
        <v>0</v>
      </c>
      <c r="Q55" s="14">
        <v>15</v>
      </c>
      <c r="R55" s="14">
        <v>0</v>
      </c>
      <c r="S55" s="14">
        <v>5</v>
      </c>
      <c r="T55" s="16">
        <v>2.8420757133572321E-2</v>
      </c>
      <c r="U55" s="14">
        <v>10</v>
      </c>
      <c r="V55" s="16">
        <v>3.9674849225916713E-5</v>
      </c>
      <c r="W55" s="14">
        <v>0</v>
      </c>
      <c r="X55" s="17">
        <v>0</v>
      </c>
      <c r="Y55" s="18">
        <v>0</v>
      </c>
      <c r="Z55" s="19">
        <f t="shared" si="0"/>
        <v>14246824.78244382</v>
      </c>
      <c r="AA55" s="15">
        <f t="shared" si="1"/>
        <v>222606.64</v>
      </c>
      <c r="AB55" s="20" t="s">
        <v>126</v>
      </c>
    </row>
    <row r="56" spans="2:28" ht="21.75" x14ac:dyDescent="0.25">
      <c r="B56" s="10">
        <v>50</v>
      </c>
      <c r="C56" s="28" t="s">
        <v>198</v>
      </c>
      <c r="D56" s="1">
        <v>5350585.76</v>
      </c>
      <c r="E56" s="1">
        <v>5350346.59</v>
      </c>
      <c r="F56" s="1">
        <v>5350346.59</v>
      </c>
      <c r="G56" s="1">
        <v>99.995530022118544</v>
      </c>
      <c r="H56" s="1">
        <v>5283047.1099999994</v>
      </c>
      <c r="I56" s="3">
        <f t="shared" si="2"/>
        <v>52830.471099999995</v>
      </c>
      <c r="J56" s="1">
        <v>98.737733529945331</v>
      </c>
      <c r="K56" s="26">
        <f t="shared" si="3"/>
        <v>99.995530022118544</v>
      </c>
      <c r="L56" s="27">
        <v>20</v>
      </c>
      <c r="M56" s="26">
        <f t="shared" si="4"/>
        <v>98.737733529945331</v>
      </c>
      <c r="N56" s="14">
        <v>20</v>
      </c>
      <c r="O56" s="14">
        <v>1</v>
      </c>
      <c r="P56" s="14">
        <v>0</v>
      </c>
      <c r="Q56" s="14">
        <v>15</v>
      </c>
      <c r="R56" s="14">
        <v>0</v>
      </c>
      <c r="S56" s="14">
        <v>5</v>
      </c>
      <c r="T56" s="16">
        <v>1.0227594312098494E-2</v>
      </c>
      <c r="U56" s="14">
        <v>0</v>
      </c>
      <c r="V56" s="16">
        <v>8.4435815596458717E-3</v>
      </c>
      <c r="W56" s="14">
        <v>0</v>
      </c>
      <c r="X56" s="17">
        <v>0</v>
      </c>
      <c r="Y56" s="18">
        <v>0</v>
      </c>
      <c r="Z56" s="19">
        <f t="shared" si="0"/>
        <v>5350605.323263552</v>
      </c>
      <c r="AA56" s="15">
        <f t="shared" si="1"/>
        <v>83603.210000000006</v>
      </c>
      <c r="AB56" s="20" t="s">
        <v>124</v>
      </c>
    </row>
    <row r="57" spans="2:28" ht="21.75" x14ac:dyDescent="0.25">
      <c r="B57" s="10">
        <v>51</v>
      </c>
      <c r="C57" s="11" t="s">
        <v>177</v>
      </c>
      <c r="D57" s="1">
        <v>2383990</v>
      </c>
      <c r="E57" s="1">
        <v>2383708.69</v>
      </c>
      <c r="F57" s="1">
        <v>2383708.69</v>
      </c>
      <c r="G57" s="1">
        <v>99.988200034396115</v>
      </c>
      <c r="H57" s="1">
        <v>2383708.69</v>
      </c>
      <c r="I57" s="3">
        <f t="shared" si="2"/>
        <v>23837.086899999998</v>
      </c>
      <c r="J57" s="1">
        <v>99.988200034396115</v>
      </c>
      <c r="K57" s="15">
        <f t="shared" si="3"/>
        <v>99.988200034396115</v>
      </c>
      <c r="L57" s="14">
        <v>20</v>
      </c>
      <c r="M57" s="15">
        <f t="shared" si="4"/>
        <v>99.988200034396115</v>
      </c>
      <c r="N57" s="14">
        <v>20</v>
      </c>
      <c r="O57" s="14">
        <v>0</v>
      </c>
      <c r="P57" s="14">
        <v>0</v>
      </c>
      <c r="Q57" s="14">
        <v>15</v>
      </c>
      <c r="R57" s="14">
        <v>0</v>
      </c>
      <c r="S57" s="14">
        <v>5</v>
      </c>
      <c r="T57" s="16">
        <v>1.1009998246893778E-2</v>
      </c>
      <c r="U57" s="14">
        <v>0</v>
      </c>
      <c r="V57" s="16">
        <v>0</v>
      </c>
      <c r="W57" s="14">
        <v>0</v>
      </c>
      <c r="X57" s="17">
        <v>0</v>
      </c>
      <c r="Y57" s="18">
        <v>0</v>
      </c>
      <c r="Z57" s="19">
        <f t="shared" si="0"/>
        <v>2383968.6664000689</v>
      </c>
      <c r="AA57" s="15">
        <f t="shared" si="1"/>
        <v>37249.51</v>
      </c>
      <c r="AB57" s="20" t="s">
        <v>124</v>
      </c>
    </row>
    <row r="58" spans="2:28" ht="21.75" x14ac:dyDescent="0.25">
      <c r="B58" s="10">
        <v>52</v>
      </c>
      <c r="C58" s="11" t="s">
        <v>178</v>
      </c>
      <c r="D58" s="1">
        <v>4119300</v>
      </c>
      <c r="E58" s="1">
        <v>4118680.7300000004</v>
      </c>
      <c r="F58" s="1">
        <v>4118680.7300000004</v>
      </c>
      <c r="G58" s="1">
        <v>99.984966620542338</v>
      </c>
      <c r="H58" s="1">
        <v>4114642.71</v>
      </c>
      <c r="I58" s="3">
        <f t="shared" si="2"/>
        <v>41146.427100000001</v>
      </c>
      <c r="J58" s="1">
        <v>99.886939771320371</v>
      </c>
      <c r="K58" s="15">
        <f t="shared" si="3"/>
        <v>99.984966620542338</v>
      </c>
      <c r="L58" s="14">
        <v>20</v>
      </c>
      <c r="M58" s="15">
        <f t="shared" si="4"/>
        <v>99.886939771320371</v>
      </c>
      <c r="N58" s="14">
        <v>20</v>
      </c>
      <c r="O58" s="14">
        <v>0</v>
      </c>
      <c r="P58" s="14">
        <v>0</v>
      </c>
      <c r="Q58" s="14">
        <v>15</v>
      </c>
      <c r="R58" s="14">
        <v>0</v>
      </c>
      <c r="S58" s="14">
        <v>5</v>
      </c>
      <c r="T58" s="16">
        <v>1.8543464606226454E-2</v>
      </c>
      <c r="U58" s="14">
        <v>0</v>
      </c>
      <c r="V58" s="16">
        <v>0</v>
      </c>
      <c r="W58" s="14">
        <v>0</v>
      </c>
      <c r="X58" s="17">
        <v>0</v>
      </c>
      <c r="Y58" s="18">
        <v>0</v>
      </c>
      <c r="Z58" s="19">
        <f t="shared" si="0"/>
        <v>4118940.6019063923</v>
      </c>
      <c r="AA58" s="15">
        <f t="shared" si="1"/>
        <v>64358.45</v>
      </c>
      <c r="AB58" s="20" t="s">
        <v>124</v>
      </c>
    </row>
    <row r="59" spans="2:28" ht="21.75" x14ac:dyDescent="0.25">
      <c r="B59" s="10">
        <v>53</v>
      </c>
      <c r="C59" s="11" t="s">
        <v>179</v>
      </c>
      <c r="D59" s="1">
        <v>2684730.36</v>
      </c>
      <c r="E59" s="1">
        <v>2684287.63</v>
      </c>
      <c r="F59" s="1">
        <v>2684287.63</v>
      </c>
      <c r="G59" s="1">
        <v>99.983509330896084</v>
      </c>
      <c r="H59" s="1">
        <v>2684193.13</v>
      </c>
      <c r="I59" s="3">
        <f t="shared" si="2"/>
        <v>26841.9313</v>
      </c>
      <c r="J59" s="1">
        <v>99.979989424338314</v>
      </c>
      <c r="K59" s="15">
        <f t="shared" si="3"/>
        <v>99.983509330896084</v>
      </c>
      <c r="L59" s="14">
        <v>20</v>
      </c>
      <c r="M59" s="15">
        <f t="shared" si="4"/>
        <v>99.979989424338314</v>
      </c>
      <c r="N59" s="14">
        <v>20</v>
      </c>
      <c r="O59" s="14">
        <v>0</v>
      </c>
      <c r="P59" s="14">
        <v>0</v>
      </c>
      <c r="Q59" s="14">
        <v>15</v>
      </c>
      <c r="R59" s="14">
        <v>0</v>
      </c>
      <c r="S59" s="14">
        <v>5</v>
      </c>
      <c r="T59" s="16">
        <v>5.4132519018056449E-2</v>
      </c>
      <c r="U59" s="14">
        <v>20</v>
      </c>
      <c r="V59" s="16">
        <v>1.9034035434662786E-3</v>
      </c>
      <c r="W59" s="14">
        <v>0</v>
      </c>
      <c r="X59" s="17">
        <v>0</v>
      </c>
      <c r="Y59" s="18">
        <v>0</v>
      </c>
      <c r="Z59" s="19">
        <f t="shared" si="0"/>
        <v>2684527.5934987552</v>
      </c>
      <c r="AA59" s="15">
        <f t="shared" si="1"/>
        <v>41945.74</v>
      </c>
      <c r="AB59" s="20" t="s">
        <v>126</v>
      </c>
    </row>
    <row r="60" spans="2:28" ht="21.75" x14ac:dyDescent="0.25">
      <c r="B60" s="10">
        <v>54</v>
      </c>
      <c r="C60" s="11" t="s">
        <v>180</v>
      </c>
      <c r="D60" s="1">
        <v>5874520</v>
      </c>
      <c r="E60" s="1">
        <v>5783639.7800000003</v>
      </c>
      <c r="F60" s="1">
        <v>5783639.7800000003</v>
      </c>
      <c r="G60" s="1">
        <v>98.452976243165409</v>
      </c>
      <c r="H60" s="1">
        <v>5772138.7999999998</v>
      </c>
      <c r="I60" s="3">
        <f t="shared" si="2"/>
        <v>57721.387999999999</v>
      </c>
      <c r="J60" s="1">
        <v>98.257198886036647</v>
      </c>
      <c r="K60" s="15">
        <f t="shared" si="3"/>
        <v>98.452976243165409</v>
      </c>
      <c r="L60" s="14">
        <v>20</v>
      </c>
      <c r="M60" s="15">
        <f t="shared" si="4"/>
        <v>98.257198886036647</v>
      </c>
      <c r="N60" s="14">
        <v>20</v>
      </c>
      <c r="O60" s="14">
        <v>1</v>
      </c>
      <c r="P60" s="14">
        <v>0</v>
      </c>
      <c r="Q60" s="14">
        <v>15</v>
      </c>
      <c r="R60" s="14">
        <v>0</v>
      </c>
      <c r="S60" s="14">
        <v>5</v>
      </c>
      <c r="T60" s="16">
        <v>9.2459435966224662E-3</v>
      </c>
      <c r="U60" s="14">
        <v>0</v>
      </c>
      <c r="V60" s="16">
        <v>3.0451179696349274E-4</v>
      </c>
      <c r="W60" s="14">
        <v>0</v>
      </c>
      <c r="X60" s="17">
        <v>0</v>
      </c>
      <c r="Y60" s="18">
        <v>0</v>
      </c>
      <c r="Z60" s="19">
        <f t="shared" si="0"/>
        <v>5783896.4901751298</v>
      </c>
      <c r="AA60" s="15">
        <f t="shared" si="1"/>
        <v>90373.38</v>
      </c>
      <c r="AB60" s="20" t="s">
        <v>124</v>
      </c>
    </row>
    <row r="61" spans="2:28" ht="53.25" x14ac:dyDescent="0.25">
      <c r="B61" s="10">
        <v>55</v>
      </c>
      <c r="C61" s="11" t="s">
        <v>181</v>
      </c>
      <c r="D61" s="1">
        <v>8140344</v>
      </c>
      <c r="E61" s="1">
        <v>8137665.3100000005</v>
      </c>
      <c r="F61" s="1">
        <v>8137665.3100000005</v>
      </c>
      <c r="G61" s="1">
        <v>99.967093651079125</v>
      </c>
      <c r="H61" s="1">
        <v>8084186.2700000005</v>
      </c>
      <c r="I61" s="3">
        <f t="shared" si="2"/>
        <v>80841.862699999998</v>
      </c>
      <c r="J61" s="1">
        <v>99.310130751231156</v>
      </c>
      <c r="K61" s="15">
        <f t="shared" si="3"/>
        <v>99.967093651079125</v>
      </c>
      <c r="L61" s="14">
        <v>20</v>
      </c>
      <c r="M61" s="15">
        <f t="shared" si="4"/>
        <v>99.310130751231156</v>
      </c>
      <c r="N61" s="14">
        <v>20</v>
      </c>
      <c r="O61" s="14">
        <v>0</v>
      </c>
      <c r="P61" s="14">
        <v>0</v>
      </c>
      <c r="Q61" s="14">
        <v>15</v>
      </c>
      <c r="R61" s="14">
        <v>0</v>
      </c>
      <c r="S61" s="14">
        <v>5</v>
      </c>
      <c r="T61" s="16">
        <v>3.1037360902482214E-2</v>
      </c>
      <c r="U61" s="14">
        <v>10</v>
      </c>
      <c r="V61" s="16">
        <v>2.5920340734331762E-3</v>
      </c>
      <c r="W61" s="14">
        <v>0</v>
      </c>
      <c r="X61" s="17">
        <v>0</v>
      </c>
      <c r="Y61" s="18">
        <v>0</v>
      </c>
      <c r="Z61" s="19">
        <f t="shared" si="0"/>
        <v>8137914.5872244034</v>
      </c>
      <c r="AA61" s="15">
        <f t="shared" si="1"/>
        <v>127154.92</v>
      </c>
      <c r="AB61" s="20" t="s">
        <v>126</v>
      </c>
    </row>
    <row r="62" spans="2:28" ht="21.75" x14ac:dyDescent="0.25">
      <c r="B62" s="10">
        <v>56</v>
      </c>
      <c r="C62" s="11" t="s">
        <v>182</v>
      </c>
      <c r="D62" s="1">
        <v>3019200</v>
      </c>
      <c r="E62" s="1">
        <v>3018628.69</v>
      </c>
      <c r="F62" s="1">
        <v>3018628.69</v>
      </c>
      <c r="G62" s="1">
        <v>99.981077437731841</v>
      </c>
      <c r="H62" s="1">
        <v>3018628.69</v>
      </c>
      <c r="I62" s="3">
        <f t="shared" si="2"/>
        <v>30186.286899999999</v>
      </c>
      <c r="J62" s="1">
        <v>99.981077437731841</v>
      </c>
      <c r="K62" s="15">
        <f t="shared" si="3"/>
        <v>99.981077437731841</v>
      </c>
      <c r="L62" s="14">
        <v>20</v>
      </c>
      <c r="M62" s="15">
        <f t="shared" si="4"/>
        <v>99.981077437731841</v>
      </c>
      <c r="N62" s="14">
        <v>20</v>
      </c>
      <c r="O62" s="14">
        <v>0</v>
      </c>
      <c r="P62" s="14">
        <v>0</v>
      </c>
      <c r="Q62" s="14">
        <v>15</v>
      </c>
      <c r="R62" s="14">
        <v>1</v>
      </c>
      <c r="S62" s="14">
        <v>0</v>
      </c>
      <c r="T62" s="16">
        <v>4.9633416450070959E-3</v>
      </c>
      <c r="U62" s="14">
        <v>0</v>
      </c>
      <c r="V62" s="16">
        <v>-1.3583589275963006E-7</v>
      </c>
      <c r="W62" s="14">
        <v>0</v>
      </c>
      <c r="X62" s="17">
        <v>0</v>
      </c>
      <c r="Y62" s="18">
        <v>0</v>
      </c>
      <c r="Z62" s="19">
        <f t="shared" si="0"/>
        <v>3018883.6521548755</v>
      </c>
      <c r="AA62" s="15">
        <f t="shared" si="1"/>
        <v>47170.06</v>
      </c>
      <c r="AB62" s="20" t="s">
        <v>124</v>
      </c>
    </row>
    <row r="63" spans="2:28" ht="21.75" x14ac:dyDescent="0.25">
      <c r="B63" s="10">
        <v>57</v>
      </c>
      <c r="C63" s="22" t="s">
        <v>183</v>
      </c>
      <c r="D63" s="1">
        <v>2342834.2000000002</v>
      </c>
      <c r="E63" s="1">
        <v>2337306.69</v>
      </c>
      <c r="F63" s="1">
        <v>2337306.69</v>
      </c>
      <c r="G63" s="1">
        <v>99.764067384708639</v>
      </c>
      <c r="H63" s="1">
        <v>2337306.69</v>
      </c>
      <c r="I63" s="3">
        <f t="shared" si="2"/>
        <v>23373.066899999998</v>
      </c>
      <c r="J63" s="1">
        <v>99.764067384708653</v>
      </c>
      <c r="K63" s="15">
        <f t="shared" si="3"/>
        <v>99.764067384708639</v>
      </c>
      <c r="L63" s="14">
        <v>20</v>
      </c>
      <c r="M63" s="15">
        <f t="shared" si="4"/>
        <v>99.764067384708653</v>
      </c>
      <c r="N63" s="14">
        <v>20</v>
      </c>
      <c r="O63" s="14">
        <v>1</v>
      </c>
      <c r="P63" s="14">
        <v>0</v>
      </c>
      <c r="Q63" s="14">
        <v>15</v>
      </c>
      <c r="R63" s="14">
        <v>0</v>
      </c>
      <c r="S63" s="14">
        <v>5</v>
      </c>
      <c r="T63" s="16">
        <v>2.4636791042546343E-2</v>
      </c>
      <c r="U63" s="14">
        <v>10</v>
      </c>
      <c r="V63" s="16">
        <v>4.5255249063538387E-2</v>
      </c>
      <c r="W63" s="14">
        <v>10</v>
      </c>
      <c r="X63" s="17">
        <v>0</v>
      </c>
      <c r="Y63" s="18">
        <v>0</v>
      </c>
      <c r="Z63" s="19">
        <f t="shared" si="0"/>
        <v>2337546.2181347697</v>
      </c>
      <c r="AA63" s="15">
        <f t="shared" si="1"/>
        <v>36524.160000000003</v>
      </c>
      <c r="AB63" s="20" t="s">
        <v>126</v>
      </c>
    </row>
    <row r="64" spans="2:28" ht="21.75" x14ac:dyDescent="0.25">
      <c r="B64" s="10">
        <v>58</v>
      </c>
      <c r="C64" s="11" t="s">
        <v>184</v>
      </c>
      <c r="D64" s="1">
        <v>24968200</v>
      </c>
      <c r="E64" s="1">
        <v>24967638.390000001</v>
      </c>
      <c r="F64" s="1">
        <v>24967638.390000001</v>
      </c>
      <c r="G64" s="1">
        <v>99.997750698888993</v>
      </c>
      <c r="H64" s="1">
        <v>24967581.289999999</v>
      </c>
      <c r="I64" s="3">
        <f t="shared" si="2"/>
        <v>249675.81289999999</v>
      </c>
      <c r="J64" s="1">
        <v>99.997522007994164</v>
      </c>
      <c r="K64" s="15">
        <f t="shared" si="3"/>
        <v>99.997750698888993</v>
      </c>
      <c r="L64" s="14">
        <v>20</v>
      </c>
      <c r="M64" s="15">
        <f t="shared" si="4"/>
        <v>99.997522007994164</v>
      </c>
      <c r="N64" s="14">
        <v>20</v>
      </c>
      <c r="O64" s="14">
        <v>0</v>
      </c>
      <c r="P64" s="14">
        <v>0</v>
      </c>
      <c r="Q64" s="14">
        <v>15</v>
      </c>
      <c r="R64" s="14">
        <v>0</v>
      </c>
      <c r="S64" s="14">
        <v>5</v>
      </c>
      <c r="T64" s="16">
        <v>9.3687890352285395E-3</v>
      </c>
      <c r="U64" s="14">
        <v>0</v>
      </c>
      <c r="V64" s="16">
        <v>-8.5246957552527065E-18</v>
      </c>
      <c r="W64" s="14">
        <v>0</v>
      </c>
      <c r="X64" s="17">
        <v>0</v>
      </c>
      <c r="Y64" s="18">
        <v>0</v>
      </c>
      <c r="Z64" s="19">
        <f t="shared" si="0"/>
        <v>24967898.385272708</v>
      </c>
      <c r="AA64" s="15">
        <f t="shared" si="1"/>
        <v>390123.41</v>
      </c>
      <c r="AB64" s="20" t="s">
        <v>124</v>
      </c>
    </row>
    <row r="65" spans="2:28" ht="42.75" x14ac:dyDescent="0.25">
      <c r="B65" s="10">
        <v>59</v>
      </c>
      <c r="C65" s="11" t="s">
        <v>185</v>
      </c>
      <c r="D65" s="1">
        <v>19534590.039999999</v>
      </c>
      <c r="E65" s="1">
        <v>19527194.84</v>
      </c>
      <c r="F65" s="1">
        <v>19527194.84</v>
      </c>
      <c r="G65" s="1">
        <v>99.962143049918851</v>
      </c>
      <c r="H65" s="1">
        <v>19523471.080000002</v>
      </c>
      <c r="I65" s="3">
        <f t="shared" si="2"/>
        <v>195234.71080000003</v>
      </c>
      <c r="J65" s="1">
        <v>99.943080658579333</v>
      </c>
      <c r="K65" s="15">
        <f t="shared" si="3"/>
        <v>99.962143049918851</v>
      </c>
      <c r="L65" s="14">
        <v>20</v>
      </c>
      <c r="M65" s="15">
        <f t="shared" si="4"/>
        <v>99.943080658579333</v>
      </c>
      <c r="N65" s="14">
        <v>20</v>
      </c>
      <c r="O65" s="14">
        <v>0</v>
      </c>
      <c r="P65" s="14">
        <v>0</v>
      </c>
      <c r="Q65" s="14">
        <v>15</v>
      </c>
      <c r="R65" s="14">
        <v>0</v>
      </c>
      <c r="S65" s="14">
        <v>5</v>
      </c>
      <c r="T65" s="16">
        <v>1.7945684075131311E-2</v>
      </c>
      <c r="U65" s="14">
        <v>0</v>
      </c>
      <c r="V65" s="16">
        <v>1.5280761126960105E-4</v>
      </c>
      <c r="W65" s="14">
        <v>0</v>
      </c>
      <c r="X65" s="17">
        <v>0</v>
      </c>
      <c r="Y65" s="18">
        <v>0</v>
      </c>
      <c r="Z65" s="19">
        <f t="shared" si="0"/>
        <v>19527454.745223708</v>
      </c>
      <c r="AA65" s="15">
        <f t="shared" si="1"/>
        <v>305116.48</v>
      </c>
      <c r="AB65" s="20" t="s">
        <v>124</v>
      </c>
    </row>
    <row r="66" spans="2:28" ht="21.75" x14ac:dyDescent="0.25">
      <c r="B66" s="10">
        <v>60</v>
      </c>
      <c r="C66" s="11" t="s">
        <v>186</v>
      </c>
      <c r="D66" s="1">
        <v>26739500</v>
      </c>
      <c r="E66" s="1">
        <v>26411732.59</v>
      </c>
      <c r="F66" s="1">
        <v>26411732.59</v>
      </c>
      <c r="G66" s="1">
        <v>98.774220123786904</v>
      </c>
      <c r="H66" s="1">
        <v>26351753.989999998</v>
      </c>
      <c r="I66" s="3">
        <f t="shared" si="2"/>
        <v>263517.53989999997</v>
      </c>
      <c r="J66" s="1">
        <v>98.549913012584369</v>
      </c>
      <c r="K66" s="15">
        <f t="shared" si="3"/>
        <v>98.774220123786904</v>
      </c>
      <c r="L66" s="14">
        <v>20</v>
      </c>
      <c r="M66" s="15">
        <f t="shared" si="4"/>
        <v>98.549913012584369</v>
      </c>
      <c r="N66" s="14">
        <v>20</v>
      </c>
      <c r="O66" s="14">
        <v>2</v>
      </c>
      <c r="P66" s="14">
        <v>1</v>
      </c>
      <c r="Q66" s="14">
        <v>0</v>
      </c>
      <c r="R66" s="14">
        <v>2</v>
      </c>
      <c r="S66" s="14">
        <v>0</v>
      </c>
      <c r="T66" s="16">
        <v>5.07484047998518E-2</v>
      </c>
      <c r="U66" s="14">
        <v>20</v>
      </c>
      <c r="V66" s="16">
        <v>-8.4299160963586576E-5</v>
      </c>
      <c r="W66" s="14">
        <v>0</v>
      </c>
      <c r="X66" s="17">
        <v>0</v>
      </c>
      <c r="Y66" s="18">
        <v>0</v>
      </c>
      <c r="Z66" s="19">
        <f t="shared" si="0"/>
        <v>26411949.914133135</v>
      </c>
      <c r="AA66" s="15">
        <f t="shared" si="1"/>
        <v>412686.72</v>
      </c>
      <c r="AB66" s="20" t="s">
        <v>147</v>
      </c>
    </row>
    <row r="67" spans="2:28" ht="21.75" x14ac:dyDescent="0.25">
      <c r="B67" s="10">
        <v>61</v>
      </c>
      <c r="C67" s="11" t="s">
        <v>187</v>
      </c>
      <c r="D67" s="1">
        <v>15072000</v>
      </c>
      <c r="E67" s="1">
        <v>15058066.68</v>
      </c>
      <c r="F67" s="1">
        <v>15058066.68</v>
      </c>
      <c r="G67" s="1">
        <v>99.907554936305729</v>
      </c>
      <c r="H67" s="1">
        <v>15058066.68</v>
      </c>
      <c r="I67" s="3">
        <f t="shared" si="2"/>
        <v>150580.66680000001</v>
      </c>
      <c r="J67" s="1">
        <v>99.907554936305729</v>
      </c>
      <c r="K67" s="15">
        <f t="shared" si="3"/>
        <v>99.907554936305729</v>
      </c>
      <c r="L67" s="14">
        <v>20</v>
      </c>
      <c r="M67" s="15">
        <f t="shared" si="4"/>
        <v>99.907554936305729</v>
      </c>
      <c r="N67" s="14">
        <v>20</v>
      </c>
      <c r="O67" s="14">
        <v>0</v>
      </c>
      <c r="P67" s="14">
        <v>0</v>
      </c>
      <c r="Q67" s="14">
        <v>15</v>
      </c>
      <c r="R67" s="14">
        <v>0</v>
      </c>
      <c r="S67" s="14">
        <v>5</v>
      </c>
      <c r="T67" s="16">
        <v>1.4274097143653667E-3</v>
      </c>
      <c r="U67" s="14">
        <v>0</v>
      </c>
      <c r="V67" s="16">
        <v>0</v>
      </c>
      <c r="W67" s="14">
        <v>0</v>
      </c>
      <c r="X67" s="17">
        <v>0</v>
      </c>
      <c r="Y67" s="18">
        <v>0</v>
      </c>
      <c r="Z67" s="19">
        <f t="shared" si="0"/>
        <v>15058326.495109871</v>
      </c>
      <c r="AA67" s="15">
        <f t="shared" si="1"/>
        <v>235286.35</v>
      </c>
      <c r="AB67" s="20" t="s">
        <v>124</v>
      </c>
    </row>
    <row r="68" spans="2:28" ht="21.75" x14ac:dyDescent="0.25">
      <c r="B68" s="10">
        <v>62</v>
      </c>
      <c r="C68" s="11" t="s">
        <v>188</v>
      </c>
      <c r="D68" s="1">
        <v>1736785</v>
      </c>
      <c r="E68" s="1">
        <v>1729718.44</v>
      </c>
      <c r="F68" s="1">
        <v>1729718.44</v>
      </c>
      <c r="G68" s="1">
        <v>99.59312407695829</v>
      </c>
      <c r="H68" s="1">
        <v>1729718.44</v>
      </c>
      <c r="I68" s="3">
        <f t="shared" si="2"/>
        <v>17297.184399999998</v>
      </c>
      <c r="J68" s="1">
        <v>99.59312407695829</v>
      </c>
      <c r="K68" s="15">
        <f t="shared" si="3"/>
        <v>99.59312407695829</v>
      </c>
      <c r="L68" s="14">
        <v>20</v>
      </c>
      <c r="M68" s="15">
        <f t="shared" si="4"/>
        <v>99.59312407695829</v>
      </c>
      <c r="N68" s="14">
        <v>20</v>
      </c>
      <c r="O68" s="14">
        <v>0</v>
      </c>
      <c r="P68" s="14">
        <v>0</v>
      </c>
      <c r="Q68" s="14">
        <v>15</v>
      </c>
      <c r="R68" s="14">
        <v>0</v>
      </c>
      <c r="S68" s="14">
        <v>5</v>
      </c>
      <c r="T68" s="16">
        <v>0</v>
      </c>
      <c r="U68" s="14">
        <v>0</v>
      </c>
      <c r="V68" s="16">
        <v>0</v>
      </c>
      <c r="W68" s="14">
        <v>0</v>
      </c>
      <c r="X68" s="17">
        <v>0</v>
      </c>
      <c r="Y68" s="18">
        <v>0</v>
      </c>
      <c r="Z68" s="19">
        <f t="shared" si="0"/>
        <v>1729977.6262481539</v>
      </c>
      <c r="AA68" s="15">
        <f t="shared" si="1"/>
        <v>27030.9</v>
      </c>
      <c r="AB68" s="20" t="s">
        <v>124</v>
      </c>
    </row>
    <row r="69" spans="2:28" ht="21.75" x14ac:dyDescent="0.25">
      <c r="B69" s="10">
        <v>63</v>
      </c>
      <c r="C69" s="11" t="s">
        <v>189</v>
      </c>
      <c r="D69" s="1">
        <v>10066423.949999999</v>
      </c>
      <c r="E69" s="1">
        <v>10056113.359999999</v>
      </c>
      <c r="F69" s="1">
        <v>10056113.359999999</v>
      </c>
      <c r="G69" s="1">
        <v>99.897574450954849</v>
      </c>
      <c r="H69" s="1">
        <v>9394715.370000001</v>
      </c>
      <c r="I69" s="3">
        <f t="shared" si="2"/>
        <v>93947.15370000001</v>
      </c>
      <c r="J69" s="1">
        <v>93.327237325425799</v>
      </c>
      <c r="K69" s="15">
        <f t="shared" si="3"/>
        <v>99.897574450954849</v>
      </c>
      <c r="L69" s="14">
        <v>20</v>
      </c>
      <c r="M69" s="15">
        <f t="shared" si="4"/>
        <v>93.327237325425799</v>
      </c>
      <c r="N69" s="14">
        <v>20</v>
      </c>
      <c r="O69" s="14">
        <v>5</v>
      </c>
      <c r="P69" s="14">
        <v>1</v>
      </c>
      <c r="Q69" s="14">
        <v>0</v>
      </c>
      <c r="R69" s="14">
        <v>0</v>
      </c>
      <c r="S69" s="14">
        <v>5</v>
      </c>
      <c r="T69" s="16">
        <v>1.4099793406528897E-2</v>
      </c>
      <c r="U69" s="14">
        <v>0</v>
      </c>
      <c r="V69" s="16">
        <v>7.6216612007949649E-3</v>
      </c>
      <c r="W69" s="14">
        <v>0</v>
      </c>
      <c r="X69" s="17">
        <v>0</v>
      </c>
      <c r="Y69" s="18">
        <v>0</v>
      </c>
      <c r="Z69" s="19">
        <f t="shared" si="0"/>
        <v>10056351.584811775</v>
      </c>
      <c r="AA69" s="15">
        <f t="shared" si="1"/>
        <v>157130.49</v>
      </c>
      <c r="AB69" s="20" t="s">
        <v>126</v>
      </c>
    </row>
    <row r="70" spans="2:28" ht="21.75" x14ac:dyDescent="0.25">
      <c r="B70" s="10">
        <v>64</v>
      </c>
      <c r="C70" s="11" t="s">
        <v>190</v>
      </c>
      <c r="D70" s="1">
        <v>3443140.87</v>
      </c>
      <c r="E70" s="1">
        <v>3441525.3800000004</v>
      </c>
      <c r="F70" s="1">
        <v>3441525.3800000004</v>
      </c>
      <c r="G70" s="1">
        <v>99.95308092056078</v>
      </c>
      <c r="H70" s="1">
        <v>3434517.8600000003</v>
      </c>
      <c r="I70" s="3">
        <f t="shared" si="2"/>
        <v>34345.178600000007</v>
      </c>
      <c r="J70" s="1">
        <v>99.749559767503797</v>
      </c>
      <c r="K70" s="15">
        <f t="shared" si="3"/>
        <v>99.95308092056078</v>
      </c>
      <c r="L70" s="14">
        <v>20</v>
      </c>
      <c r="M70" s="15">
        <f t="shared" si="4"/>
        <v>99.749559767503797</v>
      </c>
      <c r="N70" s="14">
        <v>0</v>
      </c>
      <c r="O70" s="14">
        <v>1</v>
      </c>
      <c r="P70" s="14">
        <v>0</v>
      </c>
      <c r="Q70" s="14">
        <v>15</v>
      </c>
      <c r="R70" s="14">
        <v>1</v>
      </c>
      <c r="S70" s="14">
        <v>0</v>
      </c>
      <c r="T70" s="16">
        <v>0</v>
      </c>
      <c r="U70" s="14">
        <v>0</v>
      </c>
      <c r="V70" s="16">
        <v>1.2820435270327413E-3</v>
      </c>
      <c r="W70" s="14">
        <v>0</v>
      </c>
      <c r="X70" s="17">
        <v>0</v>
      </c>
      <c r="Y70" s="18">
        <v>0</v>
      </c>
      <c r="Z70" s="19">
        <f t="shared" si="0"/>
        <v>3441760.0826406884</v>
      </c>
      <c r="AA70" s="15">
        <f t="shared" si="1"/>
        <v>53777.5</v>
      </c>
      <c r="AB70" s="20" t="s">
        <v>126</v>
      </c>
    </row>
  </sheetData>
  <mergeCells count="15">
    <mergeCell ref="B3:B5"/>
    <mergeCell ref="C3:C5"/>
    <mergeCell ref="D3:Z3"/>
    <mergeCell ref="AA3:AA5"/>
    <mergeCell ref="AB3:AB5"/>
    <mergeCell ref="D4:E4"/>
    <mergeCell ref="F4:G4"/>
    <mergeCell ref="H4:J4"/>
    <mergeCell ref="K4:L4"/>
    <mergeCell ref="M4:N4"/>
    <mergeCell ref="O4:Q4"/>
    <mergeCell ref="R4:S4"/>
    <mergeCell ref="T4:U4"/>
    <mergeCell ref="V4:W4"/>
    <mergeCell ref="X4:Y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70"/>
  <sheetViews>
    <sheetView workbookViewId="0">
      <selection activeCell="S4" sqref="S4:T4"/>
    </sheetView>
  </sheetViews>
  <sheetFormatPr defaultRowHeight="15" x14ac:dyDescent="0.25"/>
  <cols>
    <col min="3" max="3" width="41.5703125" customWidth="1"/>
  </cols>
  <sheetData>
    <row r="3" spans="2:27" x14ac:dyDescent="0.25">
      <c r="B3" s="135" t="s">
        <v>100</v>
      </c>
      <c r="C3" s="135" t="s">
        <v>101</v>
      </c>
      <c r="D3" s="138" t="s">
        <v>102</v>
      </c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40"/>
      <c r="Z3" s="141" t="s">
        <v>103</v>
      </c>
      <c r="AA3" s="144" t="s">
        <v>104</v>
      </c>
    </row>
    <row r="4" spans="2:27" ht="51" x14ac:dyDescent="0.25">
      <c r="B4" s="136"/>
      <c r="C4" s="136"/>
      <c r="D4" s="147" t="s">
        <v>105</v>
      </c>
      <c r="E4" s="147"/>
      <c r="F4" s="148" t="s">
        <v>106</v>
      </c>
      <c r="G4" s="148"/>
      <c r="H4" s="148" t="s">
        <v>107</v>
      </c>
      <c r="I4" s="148"/>
      <c r="J4" s="148" t="s">
        <v>108</v>
      </c>
      <c r="K4" s="148"/>
      <c r="L4" s="148" t="s">
        <v>109</v>
      </c>
      <c r="M4" s="148"/>
      <c r="N4" s="149" t="s">
        <v>110</v>
      </c>
      <c r="O4" s="150"/>
      <c r="P4" s="151"/>
      <c r="Q4" s="148" t="s">
        <v>111</v>
      </c>
      <c r="R4" s="152"/>
      <c r="S4" s="149" t="s">
        <v>112</v>
      </c>
      <c r="T4" s="151"/>
      <c r="U4" s="149" t="s">
        <v>113</v>
      </c>
      <c r="V4" s="151"/>
      <c r="W4" s="149" t="s">
        <v>114</v>
      </c>
      <c r="X4" s="151"/>
      <c r="Y4" s="4" t="s">
        <v>115</v>
      </c>
      <c r="Z4" s="142"/>
      <c r="AA4" s="145"/>
    </row>
    <row r="5" spans="2:27" ht="89.25" x14ac:dyDescent="0.25">
      <c r="B5" s="137"/>
      <c r="C5" s="137"/>
      <c r="D5" s="5" t="s">
        <v>116</v>
      </c>
      <c r="E5" s="5" t="s">
        <v>117</v>
      </c>
      <c r="F5" s="6" t="s">
        <v>118</v>
      </c>
      <c r="G5" s="6" t="s">
        <v>117</v>
      </c>
      <c r="H5" s="7" t="s">
        <v>119</v>
      </c>
      <c r="I5" s="7" t="s">
        <v>117</v>
      </c>
      <c r="J5" s="6" t="s">
        <v>118</v>
      </c>
      <c r="K5" s="6" t="s">
        <v>117</v>
      </c>
      <c r="L5" s="8" t="s">
        <v>118</v>
      </c>
      <c r="M5" s="8" t="s">
        <v>117</v>
      </c>
      <c r="N5" s="6" t="s">
        <v>120</v>
      </c>
      <c r="O5" s="6" t="s">
        <v>121</v>
      </c>
      <c r="P5" s="8" t="s">
        <v>122</v>
      </c>
      <c r="Q5" s="8" t="s">
        <v>119</v>
      </c>
      <c r="R5" s="8" t="s">
        <v>117</v>
      </c>
      <c r="S5" s="8"/>
      <c r="T5" s="8" t="s">
        <v>117</v>
      </c>
      <c r="U5" s="8"/>
      <c r="V5" s="8" t="s">
        <v>117</v>
      </c>
      <c r="W5" s="8" t="s">
        <v>119</v>
      </c>
      <c r="X5" s="8" t="s">
        <v>117</v>
      </c>
      <c r="Y5" s="9" t="s">
        <v>119</v>
      </c>
      <c r="Z5" s="143"/>
      <c r="AA5" s="146"/>
    </row>
    <row r="6" spans="2:27" x14ac:dyDescent="0.25"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10">
        <v>6</v>
      </c>
      <c r="H6" s="10">
        <v>7</v>
      </c>
      <c r="I6" s="10">
        <v>8</v>
      </c>
      <c r="J6" s="10">
        <v>9</v>
      </c>
      <c r="K6" s="10">
        <v>10</v>
      </c>
      <c r="L6" s="10">
        <v>11</v>
      </c>
      <c r="M6" s="10">
        <v>12</v>
      </c>
      <c r="N6" s="10">
        <v>13</v>
      </c>
      <c r="O6" s="10">
        <v>14</v>
      </c>
      <c r="P6" s="10">
        <v>15</v>
      </c>
      <c r="Q6" s="10">
        <v>16</v>
      </c>
      <c r="R6" s="10">
        <v>17</v>
      </c>
      <c r="S6" s="10">
        <v>18</v>
      </c>
      <c r="T6" s="10">
        <v>19</v>
      </c>
      <c r="U6" s="10">
        <v>20</v>
      </c>
      <c r="V6" s="10">
        <v>21</v>
      </c>
      <c r="W6" s="10">
        <v>22</v>
      </c>
      <c r="X6" s="10">
        <v>23</v>
      </c>
      <c r="Y6" s="10">
        <v>24</v>
      </c>
      <c r="Z6" s="10">
        <v>25</v>
      </c>
      <c r="AA6" s="10">
        <v>26</v>
      </c>
    </row>
    <row r="7" spans="2:27" ht="21.75" x14ac:dyDescent="0.25">
      <c r="B7" s="10">
        <v>1</v>
      </c>
      <c r="C7" s="11" t="s">
        <v>123</v>
      </c>
      <c r="D7" s="12">
        <v>0</v>
      </c>
      <c r="E7" s="13">
        <v>15</v>
      </c>
      <c r="F7" s="12">
        <v>0</v>
      </c>
      <c r="G7" s="13">
        <v>15</v>
      </c>
      <c r="H7" s="14">
        <v>0</v>
      </c>
      <c r="I7" s="14">
        <v>15</v>
      </c>
      <c r="J7" s="15">
        <v>97.236845565332231</v>
      </c>
      <c r="K7" s="14">
        <v>20</v>
      </c>
      <c r="L7" s="15">
        <v>68.569999999999993</v>
      </c>
      <c r="M7" s="14">
        <v>20</v>
      </c>
      <c r="N7" s="14">
        <v>1</v>
      </c>
      <c r="O7" s="14">
        <v>0</v>
      </c>
      <c r="P7" s="14">
        <v>15</v>
      </c>
      <c r="Q7" s="14">
        <v>0</v>
      </c>
      <c r="R7" s="14">
        <v>5</v>
      </c>
      <c r="S7" s="16">
        <v>1.1053054458223271E-2</v>
      </c>
      <c r="T7" s="14">
        <v>0</v>
      </c>
      <c r="U7" s="16">
        <v>4.060724244194118E-3</v>
      </c>
      <c r="V7" s="14">
        <v>0</v>
      </c>
      <c r="W7" s="17">
        <v>0</v>
      </c>
      <c r="X7" s="18">
        <v>0</v>
      </c>
      <c r="Y7" s="19">
        <f t="shared" ref="Y7:Y70" si="0">E7+G7+I7+K7+M7+P7+R7-T7-V7-X7</f>
        <v>105</v>
      </c>
      <c r="Z7" s="15">
        <f t="shared" ref="Z7:Z70" si="1">ROUND(Y7/64,2)</f>
        <v>1.64</v>
      </c>
      <c r="AA7" s="20" t="s">
        <v>124</v>
      </c>
    </row>
    <row r="8" spans="2:27" ht="21.75" x14ac:dyDescent="0.25">
      <c r="B8" s="10">
        <v>2</v>
      </c>
      <c r="C8" s="11" t="s">
        <v>125</v>
      </c>
      <c r="D8" s="12">
        <v>0</v>
      </c>
      <c r="E8" s="13">
        <v>15</v>
      </c>
      <c r="F8" s="12">
        <v>0</v>
      </c>
      <c r="G8" s="13">
        <v>15</v>
      </c>
      <c r="H8" s="14">
        <v>0</v>
      </c>
      <c r="I8" s="14">
        <v>15</v>
      </c>
      <c r="J8" s="15">
        <v>99.16</v>
      </c>
      <c r="K8" s="14">
        <v>20</v>
      </c>
      <c r="L8" s="15">
        <v>67.28</v>
      </c>
      <c r="M8" s="14">
        <v>20</v>
      </c>
      <c r="N8" s="14">
        <v>2</v>
      </c>
      <c r="O8" s="14">
        <v>0</v>
      </c>
      <c r="P8" s="14">
        <v>5</v>
      </c>
      <c r="Q8" s="14">
        <v>0</v>
      </c>
      <c r="R8" s="14">
        <v>5</v>
      </c>
      <c r="S8" s="16">
        <v>1.6457186140279027E-2</v>
      </c>
      <c r="T8" s="14">
        <v>0</v>
      </c>
      <c r="U8" s="16">
        <v>-4.9777954820970133E-18</v>
      </c>
      <c r="V8" s="14">
        <v>0</v>
      </c>
      <c r="W8" s="17">
        <v>0</v>
      </c>
      <c r="X8" s="18">
        <v>0</v>
      </c>
      <c r="Y8" s="19">
        <f t="shared" si="0"/>
        <v>95</v>
      </c>
      <c r="Z8" s="15">
        <f t="shared" si="1"/>
        <v>1.48</v>
      </c>
      <c r="AA8" s="20" t="s">
        <v>126</v>
      </c>
    </row>
    <row r="9" spans="2:27" ht="32.25" x14ac:dyDescent="0.25">
      <c r="B9" s="10">
        <v>3</v>
      </c>
      <c r="C9" s="11" t="s">
        <v>127</v>
      </c>
      <c r="D9" s="12">
        <v>0</v>
      </c>
      <c r="E9" s="13">
        <v>15</v>
      </c>
      <c r="F9" s="12">
        <v>0</v>
      </c>
      <c r="G9" s="13">
        <v>15</v>
      </c>
      <c r="H9" s="14">
        <v>0</v>
      </c>
      <c r="I9" s="14">
        <v>15</v>
      </c>
      <c r="J9" s="15">
        <v>99.999960040363263</v>
      </c>
      <c r="K9" s="14">
        <v>20</v>
      </c>
      <c r="L9" s="15">
        <v>68.44</v>
      </c>
      <c r="M9" s="14">
        <v>20</v>
      </c>
      <c r="N9" s="14">
        <v>3</v>
      </c>
      <c r="O9" s="14">
        <v>0</v>
      </c>
      <c r="P9" s="14">
        <v>0</v>
      </c>
      <c r="Q9" s="14">
        <v>0</v>
      </c>
      <c r="R9" s="14">
        <v>5</v>
      </c>
      <c r="S9" s="16">
        <v>9.2598329349328663E-3</v>
      </c>
      <c r="T9" s="14">
        <v>0</v>
      </c>
      <c r="U9" s="16">
        <v>4.7478427285399017E-4</v>
      </c>
      <c r="V9" s="14">
        <v>0</v>
      </c>
      <c r="W9" s="17">
        <v>0</v>
      </c>
      <c r="X9" s="18">
        <v>0</v>
      </c>
      <c r="Y9" s="19">
        <f t="shared" si="0"/>
        <v>90</v>
      </c>
      <c r="Z9" s="15">
        <f t="shared" si="1"/>
        <v>1.41</v>
      </c>
      <c r="AA9" s="20" t="s">
        <v>126</v>
      </c>
    </row>
    <row r="10" spans="2:27" ht="21.75" x14ac:dyDescent="0.25">
      <c r="B10" s="10">
        <v>4</v>
      </c>
      <c r="C10" s="11" t="s">
        <v>128</v>
      </c>
      <c r="D10" s="12">
        <v>0</v>
      </c>
      <c r="E10" s="13">
        <v>15</v>
      </c>
      <c r="F10" s="12">
        <v>0</v>
      </c>
      <c r="G10" s="13">
        <v>15</v>
      </c>
      <c r="H10" s="14">
        <v>0</v>
      </c>
      <c r="I10" s="14">
        <v>15</v>
      </c>
      <c r="J10" s="15">
        <v>97.325875279918691</v>
      </c>
      <c r="K10" s="14">
        <v>20</v>
      </c>
      <c r="L10" s="15">
        <v>67.37</v>
      </c>
      <c r="M10" s="14">
        <v>20</v>
      </c>
      <c r="N10" s="14">
        <v>1</v>
      </c>
      <c r="O10" s="14">
        <v>0</v>
      </c>
      <c r="P10" s="14">
        <v>15</v>
      </c>
      <c r="Q10" s="14">
        <v>0</v>
      </c>
      <c r="R10" s="14">
        <v>5</v>
      </c>
      <c r="S10" s="16">
        <v>1.8301598997900199E-2</v>
      </c>
      <c r="T10" s="14">
        <v>0</v>
      </c>
      <c r="U10" s="16">
        <v>1.8279052023650742E-17</v>
      </c>
      <c r="V10" s="14">
        <v>0</v>
      </c>
      <c r="W10" s="17">
        <v>0</v>
      </c>
      <c r="X10" s="18">
        <v>0</v>
      </c>
      <c r="Y10" s="19">
        <f t="shared" si="0"/>
        <v>105</v>
      </c>
      <c r="Z10" s="15">
        <f t="shared" si="1"/>
        <v>1.64</v>
      </c>
      <c r="AA10" s="20" t="s">
        <v>124</v>
      </c>
    </row>
    <row r="11" spans="2:27" ht="21.75" x14ac:dyDescent="0.25">
      <c r="B11" s="10">
        <v>5</v>
      </c>
      <c r="C11" s="11" t="s">
        <v>129</v>
      </c>
      <c r="D11" s="12">
        <v>0</v>
      </c>
      <c r="E11" s="13">
        <v>15</v>
      </c>
      <c r="F11" s="12">
        <v>0</v>
      </c>
      <c r="G11" s="13">
        <v>15</v>
      </c>
      <c r="H11" s="14">
        <v>0</v>
      </c>
      <c r="I11" s="14">
        <v>15</v>
      </c>
      <c r="J11" s="15">
        <v>99.47530157059586</v>
      </c>
      <c r="K11" s="14">
        <v>20</v>
      </c>
      <c r="L11" s="15">
        <v>75.02</v>
      </c>
      <c r="M11" s="14">
        <v>20</v>
      </c>
      <c r="N11" s="14">
        <v>0</v>
      </c>
      <c r="O11" s="14">
        <v>0</v>
      </c>
      <c r="P11" s="14">
        <v>15</v>
      </c>
      <c r="Q11" s="14">
        <v>0</v>
      </c>
      <c r="R11" s="14">
        <v>5</v>
      </c>
      <c r="S11" s="16">
        <v>8.8807454479469337E-3</v>
      </c>
      <c r="T11" s="14">
        <v>0</v>
      </c>
      <c r="U11" s="16">
        <v>0</v>
      </c>
      <c r="V11" s="14">
        <v>0</v>
      </c>
      <c r="W11" s="17">
        <v>0</v>
      </c>
      <c r="X11" s="18">
        <v>0</v>
      </c>
      <c r="Y11" s="19">
        <f t="shared" si="0"/>
        <v>105</v>
      </c>
      <c r="Z11" s="15">
        <f t="shared" si="1"/>
        <v>1.64</v>
      </c>
      <c r="AA11" s="20" t="s">
        <v>124</v>
      </c>
    </row>
    <row r="12" spans="2:27" ht="21.75" x14ac:dyDescent="0.25">
      <c r="B12" s="10">
        <v>6</v>
      </c>
      <c r="C12" s="11" t="s">
        <v>130</v>
      </c>
      <c r="D12" s="12">
        <v>0</v>
      </c>
      <c r="E12" s="13">
        <v>15</v>
      </c>
      <c r="F12" s="12">
        <v>0</v>
      </c>
      <c r="G12" s="13">
        <v>15</v>
      </c>
      <c r="H12" s="14">
        <v>0</v>
      </c>
      <c r="I12" s="14">
        <v>15</v>
      </c>
      <c r="J12" s="15">
        <v>98.104110217405221</v>
      </c>
      <c r="K12" s="14">
        <v>20</v>
      </c>
      <c r="L12" s="15">
        <v>67.91</v>
      </c>
      <c r="M12" s="14">
        <v>20</v>
      </c>
      <c r="N12" s="14">
        <v>1</v>
      </c>
      <c r="O12" s="14">
        <v>0</v>
      </c>
      <c r="P12" s="14">
        <v>15</v>
      </c>
      <c r="Q12" s="14">
        <v>0</v>
      </c>
      <c r="R12" s="14">
        <v>5</v>
      </c>
      <c r="S12" s="16">
        <v>1.7855499444487298E-2</v>
      </c>
      <c r="T12" s="14">
        <v>0</v>
      </c>
      <c r="U12" s="16">
        <v>6.3027915980946193E-3</v>
      </c>
      <c r="V12" s="14">
        <v>0</v>
      </c>
      <c r="W12" s="17">
        <v>0</v>
      </c>
      <c r="X12" s="18">
        <v>0</v>
      </c>
      <c r="Y12" s="19">
        <f t="shared" si="0"/>
        <v>105</v>
      </c>
      <c r="Z12" s="15">
        <f t="shared" si="1"/>
        <v>1.64</v>
      </c>
      <c r="AA12" s="20" t="s">
        <v>124</v>
      </c>
    </row>
    <row r="13" spans="2:27" ht="21.75" x14ac:dyDescent="0.25">
      <c r="B13" s="10">
        <v>7</v>
      </c>
      <c r="C13" s="11" t="s">
        <v>131</v>
      </c>
      <c r="D13" s="12">
        <v>0</v>
      </c>
      <c r="E13" s="13">
        <v>15</v>
      </c>
      <c r="F13" s="12">
        <v>0</v>
      </c>
      <c r="G13" s="13">
        <v>15</v>
      </c>
      <c r="H13" s="14">
        <v>0</v>
      </c>
      <c r="I13" s="14">
        <v>15</v>
      </c>
      <c r="J13" s="15">
        <v>92.47</v>
      </c>
      <c r="K13" s="14">
        <v>10</v>
      </c>
      <c r="L13" s="15">
        <v>69.67</v>
      </c>
      <c r="M13" s="14">
        <v>20</v>
      </c>
      <c r="N13" s="14">
        <v>2</v>
      </c>
      <c r="O13" s="14">
        <v>1</v>
      </c>
      <c r="P13" s="14">
        <v>0</v>
      </c>
      <c r="Q13" s="14">
        <v>0</v>
      </c>
      <c r="R13" s="14">
        <v>5</v>
      </c>
      <c r="S13" s="16">
        <v>3.0366998182317757E-2</v>
      </c>
      <c r="T13" s="14">
        <v>10</v>
      </c>
      <c r="U13" s="16">
        <v>3.315123906399868E-2</v>
      </c>
      <c r="V13" s="14">
        <v>10</v>
      </c>
      <c r="W13" s="17">
        <v>0</v>
      </c>
      <c r="X13" s="18">
        <v>0</v>
      </c>
      <c r="Y13" s="19">
        <f t="shared" si="0"/>
        <v>60</v>
      </c>
      <c r="Z13" s="15">
        <f t="shared" si="1"/>
        <v>0.94</v>
      </c>
      <c r="AA13" s="20" t="s">
        <v>132</v>
      </c>
    </row>
    <row r="14" spans="2:27" ht="32.25" x14ac:dyDescent="0.25">
      <c r="B14" s="10">
        <v>8</v>
      </c>
      <c r="C14" s="11" t="s">
        <v>133</v>
      </c>
      <c r="D14" s="12">
        <v>0</v>
      </c>
      <c r="E14" s="13">
        <v>15</v>
      </c>
      <c r="F14" s="12">
        <v>0</v>
      </c>
      <c r="G14" s="13">
        <v>15</v>
      </c>
      <c r="H14" s="14">
        <v>0</v>
      </c>
      <c r="I14" s="14">
        <v>15</v>
      </c>
      <c r="J14" s="15">
        <v>99.723761702127661</v>
      </c>
      <c r="K14" s="14">
        <v>20</v>
      </c>
      <c r="L14" s="15">
        <v>66.66</v>
      </c>
      <c r="M14" s="14">
        <v>20</v>
      </c>
      <c r="N14" s="14">
        <v>2</v>
      </c>
      <c r="O14" s="14">
        <v>0</v>
      </c>
      <c r="P14" s="14">
        <v>5</v>
      </c>
      <c r="Q14" s="14">
        <v>0</v>
      </c>
      <c r="R14" s="14">
        <v>5</v>
      </c>
      <c r="S14" s="16">
        <v>1.7673634620123699E-2</v>
      </c>
      <c r="T14" s="14">
        <v>0</v>
      </c>
      <c r="U14" s="16">
        <v>2.068510247496152E-3</v>
      </c>
      <c r="V14" s="14">
        <v>0</v>
      </c>
      <c r="W14" s="17">
        <v>0</v>
      </c>
      <c r="X14" s="18">
        <v>0</v>
      </c>
      <c r="Y14" s="19">
        <f t="shared" si="0"/>
        <v>95</v>
      </c>
      <c r="Z14" s="15">
        <f t="shared" si="1"/>
        <v>1.48</v>
      </c>
      <c r="AA14" s="20" t="s">
        <v>126</v>
      </c>
    </row>
    <row r="15" spans="2:27" ht="21.75" x14ac:dyDescent="0.25">
      <c r="B15" s="10">
        <v>9</v>
      </c>
      <c r="C15" s="11" t="s">
        <v>134</v>
      </c>
      <c r="D15" s="12">
        <v>0</v>
      </c>
      <c r="E15" s="13">
        <v>15</v>
      </c>
      <c r="F15" s="12">
        <v>0</v>
      </c>
      <c r="G15" s="13">
        <v>15</v>
      </c>
      <c r="H15" s="14">
        <v>0</v>
      </c>
      <c r="I15" s="14">
        <v>15</v>
      </c>
      <c r="J15" s="15">
        <v>98.661251567993105</v>
      </c>
      <c r="K15" s="14">
        <v>20</v>
      </c>
      <c r="L15" s="15">
        <v>65.010000000000005</v>
      </c>
      <c r="M15" s="14">
        <v>20</v>
      </c>
      <c r="N15" s="14">
        <v>0</v>
      </c>
      <c r="O15" s="14">
        <v>0</v>
      </c>
      <c r="P15" s="14">
        <v>15</v>
      </c>
      <c r="Q15" s="14">
        <v>0</v>
      </c>
      <c r="R15" s="14">
        <v>5</v>
      </c>
      <c r="S15" s="16">
        <v>1.9E-2</v>
      </c>
      <c r="T15" s="14">
        <v>0</v>
      </c>
      <c r="U15" s="16">
        <v>0</v>
      </c>
      <c r="V15" s="14">
        <v>0</v>
      </c>
      <c r="W15" s="17">
        <v>0</v>
      </c>
      <c r="X15" s="18">
        <v>0</v>
      </c>
      <c r="Y15" s="19">
        <f t="shared" si="0"/>
        <v>105</v>
      </c>
      <c r="Z15" s="15">
        <f t="shared" si="1"/>
        <v>1.64</v>
      </c>
      <c r="AA15" s="20" t="s">
        <v>124</v>
      </c>
    </row>
    <row r="16" spans="2:27" ht="21.75" x14ac:dyDescent="0.25">
      <c r="B16" s="10">
        <v>10</v>
      </c>
      <c r="C16" s="11" t="s">
        <v>135</v>
      </c>
      <c r="D16" s="12">
        <v>0</v>
      </c>
      <c r="E16" s="13">
        <v>15</v>
      </c>
      <c r="F16" s="12">
        <v>0</v>
      </c>
      <c r="G16" s="13">
        <v>15</v>
      </c>
      <c r="H16" s="14">
        <v>0</v>
      </c>
      <c r="I16" s="14">
        <v>15</v>
      </c>
      <c r="J16" s="15">
        <v>99.490936824710815</v>
      </c>
      <c r="K16" s="14">
        <v>20</v>
      </c>
      <c r="L16" s="15">
        <v>75.069999999999993</v>
      </c>
      <c r="M16" s="14">
        <v>20</v>
      </c>
      <c r="N16" s="14">
        <v>0</v>
      </c>
      <c r="O16" s="14">
        <v>0</v>
      </c>
      <c r="P16" s="14">
        <v>15</v>
      </c>
      <c r="Q16" s="14">
        <v>0</v>
      </c>
      <c r="R16" s="14">
        <v>5</v>
      </c>
      <c r="S16" s="16">
        <v>9.2733331357255453E-3</v>
      </c>
      <c r="T16" s="14">
        <v>0</v>
      </c>
      <c r="U16" s="16">
        <v>0</v>
      </c>
      <c r="V16" s="14">
        <v>0</v>
      </c>
      <c r="W16" s="17">
        <v>0</v>
      </c>
      <c r="X16" s="18">
        <v>0</v>
      </c>
      <c r="Y16" s="19">
        <f t="shared" si="0"/>
        <v>105</v>
      </c>
      <c r="Z16" s="15">
        <f t="shared" si="1"/>
        <v>1.64</v>
      </c>
      <c r="AA16" s="20" t="s">
        <v>124</v>
      </c>
    </row>
    <row r="17" spans="2:27" ht="21" x14ac:dyDescent="0.25">
      <c r="B17" s="10">
        <v>11</v>
      </c>
      <c r="C17" s="11" t="s">
        <v>136</v>
      </c>
      <c r="D17" s="12">
        <v>0</v>
      </c>
      <c r="E17" s="13">
        <v>15</v>
      </c>
      <c r="F17" s="12">
        <v>0</v>
      </c>
      <c r="G17" s="13">
        <v>15</v>
      </c>
      <c r="H17" s="14">
        <v>0</v>
      </c>
      <c r="I17" s="14">
        <v>15</v>
      </c>
      <c r="J17" s="15">
        <v>98.901866134751771</v>
      </c>
      <c r="K17" s="14">
        <v>20</v>
      </c>
      <c r="L17" s="15">
        <v>70.36</v>
      </c>
      <c r="M17" s="14">
        <v>20</v>
      </c>
      <c r="N17" s="14">
        <v>0</v>
      </c>
      <c r="O17" s="14">
        <v>0</v>
      </c>
      <c r="P17" s="14">
        <v>15</v>
      </c>
      <c r="Q17" s="14">
        <v>0</v>
      </c>
      <c r="R17" s="14">
        <v>5</v>
      </c>
      <c r="S17" s="16">
        <v>2.1689046328482234E-2</v>
      </c>
      <c r="T17" s="14">
        <v>10</v>
      </c>
      <c r="U17" s="16">
        <v>0</v>
      </c>
      <c r="V17" s="14">
        <v>0</v>
      </c>
      <c r="W17" s="17">
        <v>0</v>
      </c>
      <c r="X17" s="18">
        <v>0</v>
      </c>
      <c r="Y17" s="19">
        <f t="shared" si="0"/>
        <v>95</v>
      </c>
      <c r="Z17" s="15">
        <f t="shared" si="1"/>
        <v>1.48</v>
      </c>
      <c r="AA17" s="20" t="s">
        <v>126</v>
      </c>
    </row>
    <row r="18" spans="2:27" ht="21.75" x14ac:dyDescent="0.25">
      <c r="B18" s="10">
        <v>12</v>
      </c>
      <c r="C18" s="11" t="s">
        <v>137</v>
      </c>
      <c r="D18" s="12">
        <v>0</v>
      </c>
      <c r="E18" s="13">
        <v>15</v>
      </c>
      <c r="F18" s="12">
        <v>0</v>
      </c>
      <c r="G18" s="13">
        <v>15</v>
      </c>
      <c r="H18" s="14">
        <v>0</v>
      </c>
      <c r="I18" s="14">
        <v>15</v>
      </c>
      <c r="J18" s="15">
        <v>99.765973125081814</v>
      </c>
      <c r="K18" s="14">
        <v>20</v>
      </c>
      <c r="L18" s="15">
        <v>73.05</v>
      </c>
      <c r="M18" s="14">
        <v>20</v>
      </c>
      <c r="N18" s="14">
        <v>2</v>
      </c>
      <c r="O18" s="14">
        <v>0</v>
      </c>
      <c r="P18" s="14">
        <v>5</v>
      </c>
      <c r="Q18" s="14">
        <v>0</v>
      </c>
      <c r="R18" s="14">
        <v>5</v>
      </c>
      <c r="S18" s="16">
        <v>1.7223703234252409E-2</v>
      </c>
      <c r="T18" s="14">
        <v>0</v>
      </c>
      <c r="U18" s="16">
        <v>0</v>
      </c>
      <c r="V18" s="14">
        <v>0</v>
      </c>
      <c r="W18" s="17">
        <v>0</v>
      </c>
      <c r="X18" s="18">
        <v>0</v>
      </c>
      <c r="Y18" s="19">
        <f t="shared" si="0"/>
        <v>95</v>
      </c>
      <c r="Z18" s="15">
        <f t="shared" si="1"/>
        <v>1.48</v>
      </c>
      <c r="AA18" s="20" t="s">
        <v>126</v>
      </c>
    </row>
    <row r="19" spans="2:27" x14ac:dyDescent="0.25">
      <c r="B19" s="10">
        <v>13</v>
      </c>
      <c r="C19" s="11" t="s">
        <v>138</v>
      </c>
      <c r="D19" s="12">
        <v>0</v>
      </c>
      <c r="E19" s="13">
        <v>15</v>
      </c>
      <c r="F19" s="12">
        <v>0</v>
      </c>
      <c r="G19" s="13">
        <v>15</v>
      </c>
      <c r="H19" s="14">
        <v>0</v>
      </c>
      <c r="I19" s="14">
        <v>15</v>
      </c>
      <c r="J19" s="15">
        <v>99.953627672763062</v>
      </c>
      <c r="K19" s="14">
        <v>20</v>
      </c>
      <c r="L19" s="15">
        <v>65.5</v>
      </c>
      <c r="M19" s="14">
        <v>20</v>
      </c>
      <c r="N19" s="21">
        <v>0</v>
      </c>
      <c r="O19" s="14">
        <v>0</v>
      </c>
      <c r="P19" s="14">
        <v>15</v>
      </c>
      <c r="Q19" s="14">
        <v>0</v>
      </c>
      <c r="R19" s="14">
        <v>5</v>
      </c>
      <c r="S19" s="16">
        <v>4.0080414232787596E-2</v>
      </c>
      <c r="T19" s="14">
        <v>10</v>
      </c>
      <c r="U19" s="16">
        <v>7.1921621433581156E-18</v>
      </c>
      <c r="V19" s="14">
        <v>0</v>
      </c>
      <c r="W19" s="17">
        <v>0</v>
      </c>
      <c r="X19" s="18">
        <v>0</v>
      </c>
      <c r="Y19" s="19">
        <f t="shared" si="0"/>
        <v>95</v>
      </c>
      <c r="Z19" s="15">
        <f t="shared" si="1"/>
        <v>1.48</v>
      </c>
      <c r="AA19" s="20" t="s">
        <v>126</v>
      </c>
    </row>
    <row r="20" spans="2:27" ht="21.75" x14ac:dyDescent="0.25">
      <c r="B20" s="10">
        <v>14</v>
      </c>
      <c r="C20" s="22" t="s">
        <v>139</v>
      </c>
      <c r="D20" s="12">
        <v>0</v>
      </c>
      <c r="E20" s="13">
        <v>15</v>
      </c>
      <c r="F20" s="12">
        <v>0</v>
      </c>
      <c r="G20" s="13">
        <v>15</v>
      </c>
      <c r="H20" s="14">
        <v>0</v>
      </c>
      <c r="I20" s="14">
        <v>15</v>
      </c>
      <c r="J20" s="15">
        <v>99.306261730080195</v>
      </c>
      <c r="K20" s="14">
        <v>20</v>
      </c>
      <c r="L20" s="15">
        <v>70.540000000000006</v>
      </c>
      <c r="M20" s="14">
        <v>20</v>
      </c>
      <c r="N20" s="14">
        <v>0</v>
      </c>
      <c r="O20" s="14">
        <v>0</v>
      </c>
      <c r="P20" s="14">
        <v>15</v>
      </c>
      <c r="Q20" s="14">
        <v>0</v>
      </c>
      <c r="R20" s="14">
        <v>5</v>
      </c>
      <c r="S20" s="16">
        <v>4.5744750306683118E-5</v>
      </c>
      <c r="T20" s="14">
        <v>0</v>
      </c>
      <c r="U20" s="16">
        <v>3.8313827027287063E-3</v>
      </c>
      <c r="V20" s="14">
        <v>0</v>
      </c>
      <c r="W20" s="17">
        <v>0</v>
      </c>
      <c r="X20" s="18">
        <v>0</v>
      </c>
      <c r="Y20" s="19">
        <f t="shared" si="0"/>
        <v>105</v>
      </c>
      <c r="Z20" s="15">
        <f t="shared" si="1"/>
        <v>1.64</v>
      </c>
      <c r="AA20" s="20" t="s">
        <v>124</v>
      </c>
    </row>
    <row r="21" spans="2:27" ht="21.75" x14ac:dyDescent="0.25">
      <c r="B21" s="10">
        <v>15</v>
      </c>
      <c r="C21" s="23" t="s">
        <v>140</v>
      </c>
      <c r="D21" s="12">
        <v>0</v>
      </c>
      <c r="E21" s="13">
        <v>15</v>
      </c>
      <c r="F21" s="12">
        <v>0</v>
      </c>
      <c r="G21" s="13">
        <v>15</v>
      </c>
      <c r="H21" s="14">
        <v>0</v>
      </c>
      <c r="I21" s="14">
        <v>15</v>
      </c>
      <c r="J21" s="15">
        <v>99.911437146249611</v>
      </c>
      <c r="K21" s="14">
        <v>20</v>
      </c>
      <c r="L21" s="15">
        <v>68.16</v>
      </c>
      <c r="M21" s="14">
        <v>20</v>
      </c>
      <c r="N21" s="14">
        <v>1</v>
      </c>
      <c r="O21" s="14">
        <v>1</v>
      </c>
      <c r="P21" s="14">
        <v>0</v>
      </c>
      <c r="Q21" s="14">
        <v>0</v>
      </c>
      <c r="R21" s="14">
        <v>5</v>
      </c>
      <c r="S21" s="16">
        <v>2.6903246209745036E-2</v>
      </c>
      <c r="T21" s="14">
        <v>10</v>
      </c>
      <c r="U21" s="16">
        <v>0</v>
      </c>
      <c r="V21" s="14">
        <v>0</v>
      </c>
      <c r="W21" s="17">
        <v>0</v>
      </c>
      <c r="X21" s="18">
        <v>0</v>
      </c>
      <c r="Y21" s="19">
        <f t="shared" si="0"/>
        <v>80</v>
      </c>
      <c r="Z21" s="15">
        <f t="shared" si="1"/>
        <v>1.25</v>
      </c>
      <c r="AA21" s="20" t="s">
        <v>126</v>
      </c>
    </row>
    <row r="22" spans="2:27" ht="21.75" x14ac:dyDescent="0.25">
      <c r="B22" s="10">
        <v>16</v>
      </c>
      <c r="C22" s="11" t="s">
        <v>141</v>
      </c>
      <c r="D22" s="12">
        <v>0</v>
      </c>
      <c r="E22" s="13">
        <v>15</v>
      </c>
      <c r="F22" s="12">
        <v>0</v>
      </c>
      <c r="G22" s="13">
        <v>15</v>
      </c>
      <c r="H22" s="14">
        <v>0</v>
      </c>
      <c r="I22" s="14">
        <v>15</v>
      </c>
      <c r="J22" s="15">
        <v>98.251174260451364</v>
      </c>
      <c r="K22" s="14">
        <v>20</v>
      </c>
      <c r="L22" s="15">
        <v>73.02</v>
      </c>
      <c r="M22" s="14">
        <v>20</v>
      </c>
      <c r="N22" s="14">
        <v>1</v>
      </c>
      <c r="O22" s="14">
        <v>0</v>
      </c>
      <c r="P22" s="14">
        <v>15</v>
      </c>
      <c r="Q22" s="14">
        <v>0</v>
      </c>
      <c r="R22" s="14">
        <v>5</v>
      </c>
      <c r="S22" s="16">
        <v>1.0638026163305473E-2</v>
      </c>
      <c r="T22" s="14">
        <v>0</v>
      </c>
      <c r="U22" s="16">
        <v>0</v>
      </c>
      <c r="V22" s="14">
        <v>0</v>
      </c>
      <c r="W22" s="17">
        <v>0</v>
      </c>
      <c r="X22" s="18">
        <v>0</v>
      </c>
      <c r="Y22" s="19">
        <f t="shared" si="0"/>
        <v>105</v>
      </c>
      <c r="Z22" s="15">
        <f t="shared" si="1"/>
        <v>1.64</v>
      </c>
      <c r="AA22" s="20" t="s">
        <v>124</v>
      </c>
    </row>
    <row r="23" spans="2:27" ht="21.75" x14ac:dyDescent="0.25">
      <c r="B23" s="10">
        <v>17</v>
      </c>
      <c r="C23" s="11" t="s">
        <v>142</v>
      </c>
      <c r="D23" s="12">
        <v>0</v>
      </c>
      <c r="E23" s="13">
        <v>15</v>
      </c>
      <c r="F23" s="12">
        <v>0</v>
      </c>
      <c r="G23" s="13">
        <v>15</v>
      </c>
      <c r="H23" s="14">
        <v>0</v>
      </c>
      <c r="I23" s="14">
        <v>15</v>
      </c>
      <c r="J23" s="15">
        <v>100</v>
      </c>
      <c r="K23" s="14">
        <v>20</v>
      </c>
      <c r="L23" s="15">
        <v>71.739999999999995</v>
      </c>
      <c r="M23" s="14">
        <v>20</v>
      </c>
      <c r="N23" s="14">
        <v>0</v>
      </c>
      <c r="O23" s="14">
        <v>0</v>
      </c>
      <c r="P23" s="14">
        <v>15</v>
      </c>
      <c r="Q23" s="14">
        <v>0</v>
      </c>
      <c r="R23" s="14">
        <v>5</v>
      </c>
      <c r="S23" s="16">
        <v>1.9E-2</v>
      </c>
      <c r="T23" s="14">
        <v>0</v>
      </c>
      <c r="U23" s="16">
        <v>7.5751048951048948E-3</v>
      </c>
      <c r="V23" s="14">
        <v>0</v>
      </c>
      <c r="W23" s="17">
        <v>0</v>
      </c>
      <c r="X23" s="18">
        <v>0</v>
      </c>
      <c r="Y23" s="19">
        <f t="shared" si="0"/>
        <v>105</v>
      </c>
      <c r="Z23" s="15">
        <f t="shared" si="1"/>
        <v>1.64</v>
      </c>
      <c r="AA23" s="20" t="s">
        <v>124</v>
      </c>
    </row>
    <row r="24" spans="2:27" ht="21.75" x14ac:dyDescent="0.25">
      <c r="B24" s="10">
        <v>18</v>
      </c>
      <c r="C24" s="11" t="s">
        <v>143</v>
      </c>
      <c r="D24" s="12">
        <v>0</v>
      </c>
      <c r="E24" s="13">
        <v>15</v>
      </c>
      <c r="F24" s="12">
        <v>0</v>
      </c>
      <c r="G24" s="13">
        <v>15</v>
      </c>
      <c r="H24" s="14">
        <v>0</v>
      </c>
      <c r="I24" s="14">
        <v>15</v>
      </c>
      <c r="J24" s="15">
        <v>91.3</v>
      </c>
      <c r="K24" s="14">
        <v>10</v>
      </c>
      <c r="L24" s="15">
        <v>65.63</v>
      </c>
      <c r="M24" s="14">
        <v>20</v>
      </c>
      <c r="N24" s="14">
        <v>0</v>
      </c>
      <c r="O24" s="14">
        <v>0</v>
      </c>
      <c r="P24" s="14">
        <v>15</v>
      </c>
      <c r="Q24" s="14">
        <v>0</v>
      </c>
      <c r="R24" s="14">
        <v>5</v>
      </c>
      <c r="S24" s="16">
        <v>1.9386172342042238E-2</v>
      </c>
      <c r="T24" s="14">
        <v>0</v>
      </c>
      <c r="U24" s="16">
        <v>4.3447047112418792E-2</v>
      </c>
      <c r="V24" s="14">
        <v>10</v>
      </c>
      <c r="W24" s="17">
        <v>0</v>
      </c>
      <c r="X24" s="18">
        <v>0</v>
      </c>
      <c r="Y24" s="19">
        <f t="shared" si="0"/>
        <v>85</v>
      </c>
      <c r="Z24" s="15">
        <f t="shared" si="1"/>
        <v>1.33</v>
      </c>
      <c r="AA24" s="20" t="s">
        <v>126</v>
      </c>
    </row>
    <row r="25" spans="2:27" ht="21.75" x14ac:dyDescent="0.25">
      <c r="B25" s="10">
        <v>19</v>
      </c>
      <c r="C25" s="11" t="s">
        <v>144</v>
      </c>
      <c r="D25" s="12">
        <v>0</v>
      </c>
      <c r="E25" s="13">
        <v>15</v>
      </c>
      <c r="F25" s="12">
        <v>0</v>
      </c>
      <c r="G25" s="13">
        <v>15</v>
      </c>
      <c r="H25" s="14">
        <v>0</v>
      </c>
      <c r="I25" s="14">
        <v>15</v>
      </c>
      <c r="J25" s="15">
        <v>91.541118018752528</v>
      </c>
      <c r="K25" s="14">
        <v>10</v>
      </c>
      <c r="L25" s="15">
        <v>68.349999999999994</v>
      </c>
      <c r="M25" s="14">
        <v>20</v>
      </c>
      <c r="N25" s="14">
        <v>0</v>
      </c>
      <c r="O25" s="14">
        <v>0</v>
      </c>
      <c r="P25" s="14">
        <v>15</v>
      </c>
      <c r="Q25" s="14">
        <v>0</v>
      </c>
      <c r="R25" s="14">
        <v>5</v>
      </c>
      <c r="S25" s="16">
        <v>1.0097838884610846E-3</v>
      </c>
      <c r="T25" s="14">
        <v>0</v>
      </c>
      <c r="U25" s="16">
        <v>7.2174804623176131E-3</v>
      </c>
      <c r="V25" s="14">
        <v>0</v>
      </c>
      <c r="W25" s="17">
        <v>0</v>
      </c>
      <c r="X25" s="18">
        <v>0</v>
      </c>
      <c r="Y25" s="19">
        <f t="shared" si="0"/>
        <v>95</v>
      </c>
      <c r="Z25" s="15">
        <f t="shared" si="1"/>
        <v>1.48</v>
      </c>
      <c r="AA25" s="20" t="s">
        <v>126</v>
      </c>
    </row>
    <row r="26" spans="2:27" ht="21.75" x14ac:dyDescent="0.25">
      <c r="B26" s="10">
        <v>20</v>
      </c>
      <c r="C26" s="11" t="s">
        <v>145</v>
      </c>
      <c r="D26" s="12">
        <v>0</v>
      </c>
      <c r="E26" s="13">
        <v>15</v>
      </c>
      <c r="F26" s="12">
        <v>0</v>
      </c>
      <c r="G26" s="13">
        <v>15</v>
      </c>
      <c r="H26" s="14">
        <v>0</v>
      </c>
      <c r="I26" s="14">
        <v>15</v>
      </c>
      <c r="J26" s="15">
        <v>95.2</v>
      </c>
      <c r="K26" s="14">
        <v>20</v>
      </c>
      <c r="L26" s="15">
        <v>70.489999999999995</v>
      </c>
      <c r="M26" s="14">
        <v>20</v>
      </c>
      <c r="N26" s="14">
        <v>0</v>
      </c>
      <c r="O26" s="14">
        <v>0</v>
      </c>
      <c r="P26" s="14">
        <v>15</v>
      </c>
      <c r="Q26" s="14">
        <v>0</v>
      </c>
      <c r="R26" s="14">
        <v>5</v>
      </c>
      <c r="S26" s="16">
        <v>4.5329291026132753E-3</v>
      </c>
      <c r="T26" s="14">
        <v>0</v>
      </c>
      <c r="U26" s="16">
        <v>0</v>
      </c>
      <c r="V26" s="14">
        <v>0</v>
      </c>
      <c r="W26" s="17">
        <v>0</v>
      </c>
      <c r="X26" s="18">
        <v>0</v>
      </c>
      <c r="Y26" s="19">
        <f t="shared" si="0"/>
        <v>105</v>
      </c>
      <c r="Z26" s="15">
        <f t="shared" si="1"/>
        <v>1.64</v>
      </c>
      <c r="AA26" s="20" t="s">
        <v>124</v>
      </c>
    </row>
    <row r="27" spans="2:27" ht="21.75" x14ac:dyDescent="0.25">
      <c r="B27" s="10">
        <v>21</v>
      </c>
      <c r="C27" s="11" t="s">
        <v>146</v>
      </c>
      <c r="D27" s="12">
        <v>0</v>
      </c>
      <c r="E27" s="13">
        <v>15</v>
      </c>
      <c r="F27" s="12">
        <v>0</v>
      </c>
      <c r="G27" s="13">
        <v>15</v>
      </c>
      <c r="H27" s="14">
        <v>0</v>
      </c>
      <c r="I27" s="14">
        <v>15</v>
      </c>
      <c r="J27" s="15">
        <v>97.534708372568431</v>
      </c>
      <c r="K27" s="14">
        <v>20</v>
      </c>
      <c r="L27" s="15">
        <v>48.99</v>
      </c>
      <c r="M27" s="14">
        <v>0</v>
      </c>
      <c r="N27" s="14">
        <v>2</v>
      </c>
      <c r="O27" s="14">
        <v>2</v>
      </c>
      <c r="P27" s="14">
        <v>0</v>
      </c>
      <c r="Q27" s="14">
        <v>0</v>
      </c>
      <c r="R27" s="14">
        <v>5</v>
      </c>
      <c r="S27" s="16">
        <v>1.0765154478966889E-2</v>
      </c>
      <c r="T27" s="14">
        <v>0</v>
      </c>
      <c r="U27" s="16">
        <v>6.5744710656647169E-3</v>
      </c>
      <c r="V27" s="14">
        <v>0</v>
      </c>
      <c r="W27" s="17">
        <v>0</v>
      </c>
      <c r="X27" s="18">
        <v>0</v>
      </c>
      <c r="Y27" s="19">
        <f t="shared" si="0"/>
        <v>70</v>
      </c>
      <c r="Z27" s="15">
        <f t="shared" si="1"/>
        <v>1.0900000000000001</v>
      </c>
      <c r="AA27" s="20" t="s">
        <v>147</v>
      </c>
    </row>
    <row r="28" spans="2:27" ht="21.75" x14ac:dyDescent="0.25">
      <c r="B28" s="10">
        <v>22</v>
      </c>
      <c r="C28" s="11" t="s">
        <v>148</v>
      </c>
      <c r="D28" s="12">
        <v>0</v>
      </c>
      <c r="E28" s="13">
        <v>15</v>
      </c>
      <c r="F28" s="12">
        <v>0</v>
      </c>
      <c r="G28" s="13">
        <v>15</v>
      </c>
      <c r="H28" s="14">
        <v>0</v>
      </c>
      <c r="I28" s="14">
        <v>15</v>
      </c>
      <c r="J28" s="15">
        <v>95.087121403650713</v>
      </c>
      <c r="K28" s="14">
        <v>20</v>
      </c>
      <c r="L28" s="15">
        <v>71.34</v>
      </c>
      <c r="M28" s="14">
        <v>20</v>
      </c>
      <c r="N28" s="14">
        <v>2</v>
      </c>
      <c r="O28" s="14">
        <v>0</v>
      </c>
      <c r="P28" s="14">
        <v>5</v>
      </c>
      <c r="Q28" s="14">
        <v>0</v>
      </c>
      <c r="R28" s="14">
        <v>5</v>
      </c>
      <c r="S28" s="16">
        <v>0.03</v>
      </c>
      <c r="T28" s="14">
        <v>10</v>
      </c>
      <c r="U28" s="16">
        <v>1.1146357708362944E-2</v>
      </c>
      <c r="V28" s="14">
        <v>0</v>
      </c>
      <c r="W28" s="17">
        <v>0</v>
      </c>
      <c r="X28" s="18">
        <v>0</v>
      </c>
      <c r="Y28" s="19">
        <f t="shared" si="0"/>
        <v>85</v>
      </c>
      <c r="Z28" s="15">
        <f t="shared" si="1"/>
        <v>1.33</v>
      </c>
      <c r="AA28" s="20" t="s">
        <v>126</v>
      </c>
    </row>
    <row r="29" spans="2:27" ht="21.75" x14ac:dyDescent="0.25">
      <c r="B29" s="10">
        <v>23</v>
      </c>
      <c r="C29" s="11" t="s">
        <v>149</v>
      </c>
      <c r="D29" s="12">
        <v>0</v>
      </c>
      <c r="E29" s="13">
        <v>15</v>
      </c>
      <c r="F29" s="12">
        <v>0</v>
      </c>
      <c r="G29" s="13">
        <v>15</v>
      </c>
      <c r="H29" s="14">
        <v>0</v>
      </c>
      <c r="I29" s="14">
        <v>15</v>
      </c>
      <c r="J29" s="15">
        <v>97.609395287141069</v>
      </c>
      <c r="K29" s="14">
        <v>20</v>
      </c>
      <c r="L29" s="15">
        <v>72.31</v>
      </c>
      <c r="M29" s="14">
        <v>20</v>
      </c>
      <c r="N29" s="14">
        <v>1</v>
      </c>
      <c r="O29" s="14">
        <v>0</v>
      </c>
      <c r="P29" s="14">
        <v>15</v>
      </c>
      <c r="Q29" s="14">
        <v>0</v>
      </c>
      <c r="R29" s="14">
        <v>5</v>
      </c>
      <c r="S29" s="16">
        <v>1.9345111847161529E-5</v>
      </c>
      <c r="T29" s="14">
        <v>0</v>
      </c>
      <c r="U29" s="16">
        <v>3.9960046428588287E-3</v>
      </c>
      <c r="V29" s="14">
        <v>0</v>
      </c>
      <c r="W29" s="17">
        <v>0</v>
      </c>
      <c r="X29" s="18">
        <v>0</v>
      </c>
      <c r="Y29" s="19">
        <f t="shared" si="0"/>
        <v>105</v>
      </c>
      <c r="Z29" s="15">
        <f t="shared" si="1"/>
        <v>1.64</v>
      </c>
      <c r="AA29" s="20" t="s">
        <v>124</v>
      </c>
    </row>
    <row r="30" spans="2:27" ht="21.75" x14ac:dyDescent="0.25">
      <c r="B30" s="10">
        <v>24</v>
      </c>
      <c r="C30" s="11" t="s">
        <v>150</v>
      </c>
      <c r="D30" s="12">
        <v>0</v>
      </c>
      <c r="E30" s="13">
        <v>15</v>
      </c>
      <c r="F30" s="12">
        <v>0</v>
      </c>
      <c r="G30" s="13">
        <v>15</v>
      </c>
      <c r="H30" s="14">
        <v>0</v>
      </c>
      <c r="I30" s="14">
        <v>15</v>
      </c>
      <c r="J30" s="15">
        <v>98.110402123312198</v>
      </c>
      <c r="K30" s="14">
        <v>20</v>
      </c>
      <c r="L30" s="15">
        <v>69.150000000000006</v>
      </c>
      <c r="M30" s="14">
        <v>20</v>
      </c>
      <c r="N30" s="14">
        <v>0</v>
      </c>
      <c r="O30" s="14">
        <v>0</v>
      </c>
      <c r="P30" s="14">
        <v>15</v>
      </c>
      <c r="Q30" s="14">
        <v>0</v>
      </c>
      <c r="R30" s="14">
        <v>5</v>
      </c>
      <c r="S30" s="16">
        <v>4.8050706653472728E-3</v>
      </c>
      <c r="T30" s="14">
        <v>0</v>
      </c>
      <c r="U30" s="16">
        <v>6.5409947808405351E-3</v>
      </c>
      <c r="V30" s="14">
        <v>0</v>
      </c>
      <c r="W30" s="17">
        <v>0</v>
      </c>
      <c r="X30" s="18">
        <v>0</v>
      </c>
      <c r="Y30" s="19">
        <f t="shared" si="0"/>
        <v>105</v>
      </c>
      <c r="Z30" s="15">
        <f t="shared" si="1"/>
        <v>1.64</v>
      </c>
      <c r="AA30" s="20" t="s">
        <v>124</v>
      </c>
    </row>
    <row r="31" spans="2:27" ht="32.25" x14ac:dyDescent="0.25">
      <c r="B31" s="10">
        <v>25</v>
      </c>
      <c r="C31" s="11" t="s">
        <v>151</v>
      </c>
      <c r="D31" s="12">
        <v>0</v>
      </c>
      <c r="E31" s="13">
        <v>15</v>
      </c>
      <c r="F31" s="12">
        <v>0</v>
      </c>
      <c r="G31" s="13">
        <v>15</v>
      </c>
      <c r="H31" s="14">
        <v>0</v>
      </c>
      <c r="I31" s="14">
        <v>15</v>
      </c>
      <c r="J31" s="15">
        <v>94.29</v>
      </c>
      <c r="K31" s="14">
        <v>10</v>
      </c>
      <c r="L31" s="15">
        <v>73.650000000000006</v>
      </c>
      <c r="M31" s="14">
        <v>20</v>
      </c>
      <c r="N31" s="14">
        <v>1</v>
      </c>
      <c r="O31" s="14">
        <v>0</v>
      </c>
      <c r="P31" s="14">
        <v>15</v>
      </c>
      <c r="Q31" s="14">
        <v>0</v>
      </c>
      <c r="R31" s="14">
        <v>5</v>
      </c>
      <c r="S31" s="16">
        <v>1.8026186979370386E-2</v>
      </c>
      <c r="T31" s="14">
        <v>0</v>
      </c>
      <c r="U31" s="16">
        <v>9.9307389220863098E-3</v>
      </c>
      <c r="V31" s="14">
        <v>0</v>
      </c>
      <c r="W31" s="17">
        <v>0</v>
      </c>
      <c r="X31" s="18">
        <v>0</v>
      </c>
      <c r="Y31" s="19">
        <f t="shared" si="0"/>
        <v>95</v>
      </c>
      <c r="Z31" s="15">
        <f t="shared" si="1"/>
        <v>1.48</v>
      </c>
      <c r="AA31" s="20" t="s">
        <v>126</v>
      </c>
    </row>
    <row r="32" spans="2:27" ht="21.75" x14ac:dyDescent="0.25">
      <c r="B32" s="10">
        <v>26</v>
      </c>
      <c r="C32" s="11" t="s">
        <v>152</v>
      </c>
      <c r="D32" s="12">
        <v>0</v>
      </c>
      <c r="E32" s="13">
        <v>15</v>
      </c>
      <c r="F32" s="12">
        <v>0</v>
      </c>
      <c r="G32" s="13">
        <v>15</v>
      </c>
      <c r="H32" s="14">
        <v>0</v>
      </c>
      <c r="I32" s="14">
        <v>15</v>
      </c>
      <c r="J32" s="15">
        <v>99.989161051092807</v>
      </c>
      <c r="K32" s="14">
        <v>20</v>
      </c>
      <c r="L32" s="15">
        <v>73.489999999999995</v>
      </c>
      <c r="M32" s="14">
        <v>20</v>
      </c>
      <c r="N32" s="14">
        <v>1</v>
      </c>
      <c r="O32" s="14">
        <v>0</v>
      </c>
      <c r="P32" s="14">
        <v>15</v>
      </c>
      <c r="Q32" s="14">
        <v>0</v>
      </c>
      <c r="R32" s="14">
        <v>5</v>
      </c>
      <c r="S32" s="16">
        <v>3.5877432479594018E-2</v>
      </c>
      <c r="T32" s="14">
        <v>10</v>
      </c>
      <c r="U32" s="16">
        <v>5.2586450833175041E-3</v>
      </c>
      <c r="V32" s="14">
        <v>0</v>
      </c>
      <c r="W32" s="17">
        <v>0</v>
      </c>
      <c r="X32" s="18">
        <v>0</v>
      </c>
      <c r="Y32" s="19">
        <f t="shared" si="0"/>
        <v>95</v>
      </c>
      <c r="Z32" s="15">
        <f t="shared" si="1"/>
        <v>1.48</v>
      </c>
      <c r="AA32" s="20" t="s">
        <v>126</v>
      </c>
    </row>
    <row r="33" spans="2:27" ht="21.75" x14ac:dyDescent="0.25">
      <c r="B33" s="10">
        <v>27</v>
      </c>
      <c r="C33" s="11" t="s">
        <v>153</v>
      </c>
      <c r="D33" s="12">
        <v>0</v>
      </c>
      <c r="E33" s="13">
        <v>15</v>
      </c>
      <c r="F33" s="12">
        <v>0</v>
      </c>
      <c r="G33" s="13">
        <v>15</v>
      </c>
      <c r="H33" s="14">
        <v>0</v>
      </c>
      <c r="I33" s="14">
        <v>15</v>
      </c>
      <c r="J33" s="15">
        <v>99.695909113013968</v>
      </c>
      <c r="K33" s="14">
        <v>20</v>
      </c>
      <c r="L33" s="15">
        <v>66.959999999999994</v>
      </c>
      <c r="M33" s="14">
        <v>20</v>
      </c>
      <c r="N33" s="14">
        <v>1</v>
      </c>
      <c r="O33" s="14">
        <v>1</v>
      </c>
      <c r="P33" s="14">
        <v>0</v>
      </c>
      <c r="Q33" s="14">
        <v>0</v>
      </c>
      <c r="R33" s="14">
        <v>5</v>
      </c>
      <c r="S33" s="16">
        <v>8.6347965153534215E-3</v>
      </c>
      <c r="T33" s="14">
        <v>0</v>
      </c>
      <c r="U33" s="16">
        <v>0</v>
      </c>
      <c r="V33" s="14">
        <v>0</v>
      </c>
      <c r="W33" s="17">
        <v>0</v>
      </c>
      <c r="X33" s="18">
        <v>0</v>
      </c>
      <c r="Y33" s="19">
        <f t="shared" si="0"/>
        <v>90</v>
      </c>
      <c r="Z33" s="15">
        <f t="shared" si="1"/>
        <v>1.41</v>
      </c>
      <c r="AA33" s="20" t="s">
        <v>126</v>
      </c>
    </row>
    <row r="34" spans="2:27" ht="21.75" x14ac:dyDescent="0.25">
      <c r="B34" s="10">
        <v>28</v>
      </c>
      <c r="C34" s="11" t="s">
        <v>154</v>
      </c>
      <c r="D34" s="12">
        <v>0</v>
      </c>
      <c r="E34" s="13">
        <v>15</v>
      </c>
      <c r="F34" s="12">
        <v>0</v>
      </c>
      <c r="G34" s="13">
        <v>15</v>
      </c>
      <c r="H34" s="14">
        <v>0</v>
      </c>
      <c r="I34" s="14">
        <v>15</v>
      </c>
      <c r="J34" s="15">
        <v>99.806965554763565</v>
      </c>
      <c r="K34" s="14">
        <v>20</v>
      </c>
      <c r="L34" s="15">
        <v>69.900000000000006</v>
      </c>
      <c r="M34" s="14">
        <v>20</v>
      </c>
      <c r="N34" s="14">
        <v>0</v>
      </c>
      <c r="O34" s="14">
        <v>0</v>
      </c>
      <c r="P34" s="14">
        <v>15</v>
      </c>
      <c r="Q34" s="14">
        <v>0</v>
      </c>
      <c r="R34" s="14">
        <v>5</v>
      </c>
      <c r="S34" s="16">
        <v>1.2543300079440325E-3</v>
      </c>
      <c r="T34" s="14">
        <v>0</v>
      </c>
      <c r="U34" s="16">
        <v>1.3327256334405345E-3</v>
      </c>
      <c r="V34" s="14">
        <v>0</v>
      </c>
      <c r="W34" s="17">
        <v>0</v>
      </c>
      <c r="X34" s="18">
        <v>0</v>
      </c>
      <c r="Y34" s="19">
        <f t="shared" si="0"/>
        <v>105</v>
      </c>
      <c r="Z34" s="15">
        <f t="shared" si="1"/>
        <v>1.64</v>
      </c>
      <c r="AA34" s="20" t="s">
        <v>124</v>
      </c>
    </row>
    <row r="35" spans="2:27" ht="21.75" x14ac:dyDescent="0.25">
      <c r="B35" s="10">
        <v>29</v>
      </c>
      <c r="C35" s="11" t="s">
        <v>155</v>
      </c>
      <c r="D35" s="12">
        <v>0</v>
      </c>
      <c r="E35" s="13">
        <v>15</v>
      </c>
      <c r="F35" s="12">
        <v>0</v>
      </c>
      <c r="G35" s="13">
        <v>15</v>
      </c>
      <c r="H35" s="14">
        <v>0</v>
      </c>
      <c r="I35" s="14">
        <v>15</v>
      </c>
      <c r="J35" s="15">
        <v>100</v>
      </c>
      <c r="K35" s="14">
        <v>20</v>
      </c>
      <c r="L35" s="15">
        <v>71.69</v>
      </c>
      <c r="M35" s="14">
        <v>20</v>
      </c>
      <c r="N35" s="14">
        <v>0</v>
      </c>
      <c r="O35" s="14">
        <v>0</v>
      </c>
      <c r="P35" s="14">
        <v>15</v>
      </c>
      <c r="Q35" s="14">
        <v>0</v>
      </c>
      <c r="R35" s="14">
        <v>5</v>
      </c>
      <c r="S35" s="16">
        <v>2.0772765706006369E-3</v>
      </c>
      <c r="T35" s="14">
        <v>0</v>
      </c>
      <c r="U35" s="16">
        <v>8.5916169532934406E-3</v>
      </c>
      <c r="V35" s="14">
        <v>0</v>
      </c>
      <c r="W35" s="17">
        <v>0</v>
      </c>
      <c r="X35" s="18">
        <v>0</v>
      </c>
      <c r="Y35" s="19">
        <f t="shared" si="0"/>
        <v>105</v>
      </c>
      <c r="Z35" s="15">
        <f t="shared" si="1"/>
        <v>1.64</v>
      </c>
      <c r="AA35" s="20" t="s">
        <v>124</v>
      </c>
    </row>
    <row r="36" spans="2:27" ht="21.75" x14ac:dyDescent="0.25">
      <c r="B36" s="10">
        <v>30</v>
      </c>
      <c r="C36" s="11" t="s">
        <v>156</v>
      </c>
      <c r="D36" s="12">
        <v>0</v>
      </c>
      <c r="E36" s="13">
        <v>15</v>
      </c>
      <c r="F36" s="12">
        <v>0</v>
      </c>
      <c r="G36" s="13">
        <v>15</v>
      </c>
      <c r="H36" s="14">
        <v>0</v>
      </c>
      <c r="I36" s="14">
        <v>15</v>
      </c>
      <c r="J36" s="15">
        <v>99.77</v>
      </c>
      <c r="K36" s="14">
        <v>20</v>
      </c>
      <c r="L36" s="15">
        <v>70.16</v>
      </c>
      <c r="M36" s="14">
        <v>20</v>
      </c>
      <c r="N36" s="14">
        <v>0</v>
      </c>
      <c r="O36" s="14">
        <v>0</v>
      </c>
      <c r="P36" s="14">
        <v>15</v>
      </c>
      <c r="Q36" s="14">
        <v>0</v>
      </c>
      <c r="R36" s="14">
        <v>5</v>
      </c>
      <c r="S36" s="16">
        <v>7.6645921881424877E-4</v>
      </c>
      <c r="T36" s="14">
        <v>0</v>
      </c>
      <c r="U36" s="16">
        <v>7.5676015956306145E-3</v>
      </c>
      <c r="V36" s="14">
        <v>0</v>
      </c>
      <c r="W36" s="17">
        <v>0</v>
      </c>
      <c r="X36" s="18">
        <v>0</v>
      </c>
      <c r="Y36" s="19">
        <f t="shared" si="0"/>
        <v>105</v>
      </c>
      <c r="Z36" s="15">
        <f t="shared" si="1"/>
        <v>1.64</v>
      </c>
      <c r="AA36" s="20" t="s">
        <v>124</v>
      </c>
    </row>
    <row r="37" spans="2:27" ht="21.75" x14ac:dyDescent="0.25">
      <c r="B37" s="10">
        <v>31</v>
      </c>
      <c r="C37" s="11" t="s">
        <v>157</v>
      </c>
      <c r="D37" s="12">
        <v>0</v>
      </c>
      <c r="E37" s="13">
        <v>15</v>
      </c>
      <c r="F37" s="12">
        <v>0</v>
      </c>
      <c r="G37" s="13">
        <v>15</v>
      </c>
      <c r="H37" s="14">
        <v>0</v>
      </c>
      <c r="I37" s="14">
        <v>15</v>
      </c>
      <c r="J37" s="15">
        <v>95.382398151439745</v>
      </c>
      <c r="K37" s="14">
        <v>20</v>
      </c>
      <c r="L37" s="15">
        <v>65.48</v>
      </c>
      <c r="M37" s="14">
        <v>20</v>
      </c>
      <c r="N37" s="14">
        <v>1</v>
      </c>
      <c r="O37" s="14">
        <v>1</v>
      </c>
      <c r="P37" s="14">
        <v>0</v>
      </c>
      <c r="Q37" s="14">
        <v>0</v>
      </c>
      <c r="R37" s="14">
        <v>5</v>
      </c>
      <c r="S37" s="16">
        <v>0</v>
      </c>
      <c r="T37" s="14">
        <v>0</v>
      </c>
      <c r="U37" s="16">
        <v>9.0997393512273956E-4</v>
      </c>
      <c r="V37" s="14">
        <v>0</v>
      </c>
      <c r="W37" s="17">
        <v>1</v>
      </c>
      <c r="X37" s="18">
        <v>10</v>
      </c>
      <c r="Y37" s="19">
        <f t="shared" si="0"/>
        <v>80</v>
      </c>
      <c r="Z37" s="15">
        <f t="shared" si="1"/>
        <v>1.25</v>
      </c>
      <c r="AA37" s="20" t="s">
        <v>126</v>
      </c>
    </row>
    <row r="38" spans="2:27" ht="21.75" x14ac:dyDescent="0.25">
      <c r="B38" s="10">
        <v>32</v>
      </c>
      <c r="C38" s="11" t="s">
        <v>158</v>
      </c>
      <c r="D38" s="12">
        <v>0</v>
      </c>
      <c r="E38" s="13">
        <v>15</v>
      </c>
      <c r="F38" s="12">
        <v>0</v>
      </c>
      <c r="G38" s="13">
        <v>15</v>
      </c>
      <c r="H38" s="14">
        <v>0</v>
      </c>
      <c r="I38" s="14">
        <v>15</v>
      </c>
      <c r="J38" s="15">
        <v>98.304081517842519</v>
      </c>
      <c r="K38" s="14">
        <v>20</v>
      </c>
      <c r="L38" s="15">
        <v>64.510000000000005</v>
      </c>
      <c r="M38" s="14">
        <v>0</v>
      </c>
      <c r="N38" s="14">
        <v>1</v>
      </c>
      <c r="O38" s="14">
        <v>0</v>
      </c>
      <c r="P38" s="14">
        <v>15</v>
      </c>
      <c r="Q38" s="14">
        <v>0</v>
      </c>
      <c r="R38" s="14">
        <v>5</v>
      </c>
      <c r="S38" s="16">
        <v>7.800639391821744E-2</v>
      </c>
      <c r="T38" s="14">
        <v>20</v>
      </c>
      <c r="U38" s="16">
        <v>5.8565387837735319E-3</v>
      </c>
      <c r="V38" s="14">
        <v>0</v>
      </c>
      <c r="W38" s="17">
        <v>0</v>
      </c>
      <c r="X38" s="18">
        <v>0</v>
      </c>
      <c r="Y38" s="19">
        <f t="shared" si="0"/>
        <v>65</v>
      </c>
      <c r="Z38" s="15">
        <f t="shared" si="1"/>
        <v>1.02</v>
      </c>
      <c r="AA38" s="20" t="s">
        <v>147</v>
      </c>
    </row>
    <row r="39" spans="2:27" ht="21.75" x14ac:dyDescent="0.25">
      <c r="B39" s="10">
        <v>33</v>
      </c>
      <c r="C39" s="23" t="s">
        <v>159</v>
      </c>
      <c r="D39" s="12">
        <v>0</v>
      </c>
      <c r="E39" s="13">
        <v>15</v>
      </c>
      <c r="F39" s="12">
        <v>0</v>
      </c>
      <c r="G39" s="13">
        <v>15</v>
      </c>
      <c r="H39" s="14">
        <v>0</v>
      </c>
      <c r="I39" s="14">
        <v>15</v>
      </c>
      <c r="J39" s="15">
        <v>99.496158034597755</v>
      </c>
      <c r="K39" s="14">
        <v>20</v>
      </c>
      <c r="L39" s="15">
        <v>70.47</v>
      </c>
      <c r="M39" s="14">
        <v>20</v>
      </c>
      <c r="N39" s="14">
        <v>0</v>
      </c>
      <c r="O39" s="14">
        <v>0</v>
      </c>
      <c r="P39" s="14">
        <v>15</v>
      </c>
      <c r="Q39" s="14">
        <v>1</v>
      </c>
      <c r="R39" s="14">
        <v>0</v>
      </c>
      <c r="S39" s="16">
        <v>2.258118175449305E-2</v>
      </c>
      <c r="T39" s="14">
        <v>10</v>
      </c>
      <c r="U39" s="16">
        <v>0</v>
      </c>
      <c r="V39" s="14">
        <v>0</v>
      </c>
      <c r="W39" s="17">
        <v>0</v>
      </c>
      <c r="X39" s="18">
        <v>0</v>
      </c>
      <c r="Y39" s="19">
        <f t="shared" si="0"/>
        <v>90</v>
      </c>
      <c r="Z39" s="15">
        <f t="shared" si="1"/>
        <v>1.41</v>
      </c>
      <c r="AA39" s="20" t="s">
        <v>126</v>
      </c>
    </row>
    <row r="40" spans="2:27" ht="21.75" x14ac:dyDescent="0.25">
      <c r="B40" s="10">
        <v>34</v>
      </c>
      <c r="C40" s="11" t="s">
        <v>160</v>
      </c>
      <c r="D40" s="12">
        <v>0</v>
      </c>
      <c r="E40" s="13">
        <v>15</v>
      </c>
      <c r="F40" s="12">
        <v>0</v>
      </c>
      <c r="G40" s="13">
        <v>15</v>
      </c>
      <c r="H40" s="14">
        <v>0</v>
      </c>
      <c r="I40" s="14">
        <v>15</v>
      </c>
      <c r="J40" s="15">
        <v>99.523348313662893</v>
      </c>
      <c r="K40" s="14">
        <v>20</v>
      </c>
      <c r="L40" s="15">
        <v>69.08</v>
      </c>
      <c r="M40" s="14">
        <v>20</v>
      </c>
      <c r="N40" s="21">
        <v>0</v>
      </c>
      <c r="O40" s="14">
        <v>0</v>
      </c>
      <c r="P40" s="14">
        <v>15</v>
      </c>
      <c r="Q40" s="14">
        <v>0</v>
      </c>
      <c r="R40" s="14">
        <v>5</v>
      </c>
      <c r="S40" s="16">
        <v>7.7693424989580505E-3</v>
      </c>
      <c r="T40" s="14">
        <v>10</v>
      </c>
      <c r="U40" s="16">
        <v>0</v>
      </c>
      <c r="V40" s="14">
        <v>0</v>
      </c>
      <c r="W40" s="17">
        <v>0</v>
      </c>
      <c r="X40" s="18">
        <v>0</v>
      </c>
      <c r="Y40" s="19">
        <f t="shared" si="0"/>
        <v>95</v>
      </c>
      <c r="Z40" s="15">
        <f t="shared" si="1"/>
        <v>1.48</v>
      </c>
      <c r="AA40" s="20" t="s">
        <v>126</v>
      </c>
    </row>
    <row r="41" spans="2:27" ht="21.75" x14ac:dyDescent="0.25">
      <c r="B41" s="10">
        <v>35</v>
      </c>
      <c r="C41" s="11" t="s">
        <v>161</v>
      </c>
      <c r="D41" s="12">
        <v>0</v>
      </c>
      <c r="E41" s="13">
        <v>15</v>
      </c>
      <c r="F41" s="12">
        <v>0</v>
      </c>
      <c r="G41" s="13">
        <v>15</v>
      </c>
      <c r="H41" s="14">
        <v>0</v>
      </c>
      <c r="I41" s="14">
        <v>15</v>
      </c>
      <c r="J41" s="15">
        <v>100</v>
      </c>
      <c r="K41" s="14">
        <v>20</v>
      </c>
      <c r="L41" s="15">
        <v>67.73</v>
      </c>
      <c r="M41" s="14">
        <v>20</v>
      </c>
      <c r="N41" s="14">
        <v>0</v>
      </c>
      <c r="O41" s="14">
        <v>0</v>
      </c>
      <c r="P41" s="14">
        <v>15</v>
      </c>
      <c r="Q41" s="14">
        <v>1</v>
      </c>
      <c r="R41" s="14">
        <v>0</v>
      </c>
      <c r="S41" s="16">
        <v>7.5296382222132168E-4</v>
      </c>
      <c r="T41" s="14">
        <v>0</v>
      </c>
      <c r="U41" s="16">
        <v>0</v>
      </c>
      <c r="V41" s="14">
        <v>0</v>
      </c>
      <c r="W41" s="17">
        <v>0</v>
      </c>
      <c r="X41" s="18">
        <v>0</v>
      </c>
      <c r="Y41" s="19">
        <f t="shared" si="0"/>
        <v>100</v>
      </c>
      <c r="Z41" s="15">
        <f t="shared" si="1"/>
        <v>1.56</v>
      </c>
      <c r="AA41" s="20" t="s">
        <v>124</v>
      </c>
    </row>
    <row r="42" spans="2:27" ht="21.75" x14ac:dyDescent="0.25">
      <c r="B42" s="10">
        <v>36</v>
      </c>
      <c r="C42" s="24" t="s">
        <v>162</v>
      </c>
      <c r="D42" s="12">
        <v>0</v>
      </c>
      <c r="E42" s="13">
        <v>15</v>
      </c>
      <c r="F42" s="12">
        <v>0</v>
      </c>
      <c r="G42" s="13">
        <v>15</v>
      </c>
      <c r="H42" s="14">
        <v>0</v>
      </c>
      <c r="I42" s="14">
        <v>15</v>
      </c>
      <c r="J42" s="15">
        <v>100</v>
      </c>
      <c r="K42" s="14">
        <v>20</v>
      </c>
      <c r="L42" s="15">
        <v>65.36</v>
      </c>
      <c r="M42" s="14">
        <v>20</v>
      </c>
      <c r="N42" s="14">
        <v>1</v>
      </c>
      <c r="O42" s="14">
        <v>0</v>
      </c>
      <c r="P42" s="14">
        <v>15</v>
      </c>
      <c r="Q42" s="14">
        <v>0</v>
      </c>
      <c r="R42" s="14">
        <v>5</v>
      </c>
      <c r="S42" s="16">
        <v>0</v>
      </c>
      <c r="T42" s="14">
        <v>0</v>
      </c>
      <c r="U42" s="16">
        <v>2.6378197405298467E-2</v>
      </c>
      <c r="V42" s="14">
        <v>10</v>
      </c>
      <c r="W42" s="17">
        <v>0</v>
      </c>
      <c r="X42" s="18">
        <v>0</v>
      </c>
      <c r="Y42" s="19">
        <f t="shared" si="0"/>
        <v>95</v>
      </c>
      <c r="Z42" s="15">
        <f t="shared" si="1"/>
        <v>1.48</v>
      </c>
      <c r="AA42" s="20" t="s">
        <v>126</v>
      </c>
    </row>
    <row r="43" spans="2:27" ht="21.75" x14ac:dyDescent="0.25">
      <c r="B43" s="10">
        <v>37</v>
      </c>
      <c r="C43" s="11" t="s">
        <v>163</v>
      </c>
      <c r="D43" s="12">
        <v>0</v>
      </c>
      <c r="E43" s="13">
        <v>15</v>
      </c>
      <c r="F43" s="12">
        <v>0</v>
      </c>
      <c r="G43" s="13">
        <v>15</v>
      </c>
      <c r="H43" s="14">
        <v>0</v>
      </c>
      <c r="I43" s="14">
        <v>15</v>
      </c>
      <c r="J43" s="15">
        <v>99.941941036278578</v>
      </c>
      <c r="K43" s="14">
        <v>20</v>
      </c>
      <c r="L43" s="15">
        <v>73.86</v>
      </c>
      <c r="M43" s="14">
        <v>20</v>
      </c>
      <c r="N43" s="14">
        <v>1</v>
      </c>
      <c r="O43" s="14">
        <v>0</v>
      </c>
      <c r="P43" s="14">
        <v>15</v>
      </c>
      <c r="Q43" s="14">
        <v>0</v>
      </c>
      <c r="R43" s="14">
        <v>5</v>
      </c>
      <c r="S43" s="16">
        <v>3.9387823653074153E-2</v>
      </c>
      <c r="T43" s="14">
        <v>10</v>
      </c>
      <c r="U43" s="16">
        <v>0</v>
      </c>
      <c r="V43" s="14">
        <v>0</v>
      </c>
      <c r="W43" s="17">
        <v>0</v>
      </c>
      <c r="X43" s="18">
        <v>0</v>
      </c>
      <c r="Y43" s="19">
        <f t="shared" si="0"/>
        <v>95</v>
      </c>
      <c r="Z43" s="15">
        <f t="shared" si="1"/>
        <v>1.48</v>
      </c>
      <c r="AA43" s="20" t="s">
        <v>126</v>
      </c>
    </row>
    <row r="44" spans="2:27" ht="21.75" x14ac:dyDescent="0.25">
      <c r="B44" s="10">
        <v>38</v>
      </c>
      <c r="C44" s="11" t="s">
        <v>164</v>
      </c>
      <c r="D44" s="12">
        <v>0</v>
      </c>
      <c r="E44" s="13">
        <v>15</v>
      </c>
      <c r="F44" s="12">
        <v>0</v>
      </c>
      <c r="G44" s="13">
        <v>15</v>
      </c>
      <c r="H44" s="14">
        <v>0</v>
      </c>
      <c r="I44" s="14">
        <v>15</v>
      </c>
      <c r="J44" s="15">
        <v>99.343104702870221</v>
      </c>
      <c r="K44" s="14">
        <v>20</v>
      </c>
      <c r="L44" s="15">
        <v>72.73</v>
      </c>
      <c r="M44" s="14">
        <v>20</v>
      </c>
      <c r="N44" s="14">
        <v>0</v>
      </c>
      <c r="O44" s="14">
        <v>0</v>
      </c>
      <c r="P44" s="14">
        <v>15</v>
      </c>
      <c r="Q44" s="14">
        <v>0</v>
      </c>
      <c r="R44" s="14">
        <v>5</v>
      </c>
      <c r="S44" s="16">
        <v>4.7406355024303326E-3</v>
      </c>
      <c r="T44" s="14">
        <v>0</v>
      </c>
      <c r="U44" s="16">
        <v>4.6747822913170939E-19</v>
      </c>
      <c r="V44" s="14">
        <v>0</v>
      </c>
      <c r="W44" s="17">
        <v>0</v>
      </c>
      <c r="X44" s="18">
        <v>0</v>
      </c>
      <c r="Y44" s="19">
        <f t="shared" si="0"/>
        <v>105</v>
      </c>
      <c r="Z44" s="15">
        <f t="shared" si="1"/>
        <v>1.64</v>
      </c>
      <c r="AA44" s="20" t="s">
        <v>124</v>
      </c>
    </row>
    <row r="45" spans="2:27" ht="21.75" x14ac:dyDescent="0.25">
      <c r="B45" s="10">
        <v>39</v>
      </c>
      <c r="C45" s="11" t="s">
        <v>165</v>
      </c>
      <c r="D45" s="12">
        <v>0</v>
      </c>
      <c r="E45" s="13">
        <v>15</v>
      </c>
      <c r="F45" s="12">
        <v>0</v>
      </c>
      <c r="G45" s="13">
        <v>15</v>
      </c>
      <c r="H45" s="14">
        <v>0</v>
      </c>
      <c r="I45" s="14">
        <v>15</v>
      </c>
      <c r="J45" s="15">
        <v>96.822048540665222</v>
      </c>
      <c r="K45" s="14">
        <v>20</v>
      </c>
      <c r="L45" s="15">
        <v>64.760000000000005</v>
      </c>
      <c r="M45" s="14">
        <v>0</v>
      </c>
      <c r="N45" s="14">
        <v>3</v>
      </c>
      <c r="O45" s="14">
        <v>0</v>
      </c>
      <c r="P45" s="14">
        <v>0</v>
      </c>
      <c r="Q45" s="14">
        <v>0</v>
      </c>
      <c r="R45" s="14">
        <v>5</v>
      </c>
      <c r="S45" s="16">
        <v>0</v>
      </c>
      <c r="T45" s="14">
        <v>0</v>
      </c>
      <c r="U45" s="16">
        <v>0</v>
      </c>
      <c r="V45" s="14">
        <v>0</v>
      </c>
      <c r="W45" s="17">
        <v>0</v>
      </c>
      <c r="X45" s="18">
        <v>0</v>
      </c>
      <c r="Y45" s="19">
        <f t="shared" si="0"/>
        <v>70</v>
      </c>
      <c r="Z45" s="15">
        <f t="shared" si="1"/>
        <v>1.0900000000000001</v>
      </c>
      <c r="AA45" s="20" t="s">
        <v>147</v>
      </c>
    </row>
    <row r="46" spans="2:27" ht="21.75" x14ac:dyDescent="0.25">
      <c r="B46" s="10">
        <v>40</v>
      </c>
      <c r="C46" s="11" t="s">
        <v>166</v>
      </c>
      <c r="D46" s="12">
        <v>0</v>
      </c>
      <c r="E46" s="13">
        <v>15</v>
      </c>
      <c r="F46" s="12">
        <v>0</v>
      </c>
      <c r="G46" s="13">
        <v>15</v>
      </c>
      <c r="H46" s="14">
        <v>0</v>
      </c>
      <c r="I46" s="14">
        <v>15</v>
      </c>
      <c r="J46" s="15">
        <v>99.996861084174711</v>
      </c>
      <c r="K46" s="14">
        <v>20</v>
      </c>
      <c r="L46" s="15">
        <v>70.61</v>
      </c>
      <c r="M46" s="14">
        <v>20</v>
      </c>
      <c r="N46" s="14">
        <v>0</v>
      </c>
      <c r="O46" s="14">
        <v>0</v>
      </c>
      <c r="P46" s="14">
        <v>15</v>
      </c>
      <c r="Q46" s="14">
        <v>0</v>
      </c>
      <c r="R46" s="14">
        <v>5</v>
      </c>
      <c r="S46" s="16">
        <v>7.3209436670879447E-3</v>
      </c>
      <c r="T46" s="14">
        <v>0</v>
      </c>
      <c r="U46" s="16">
        <v>2.8421592425972739E-9</v>
      </c>
      <c r="V46" s="14">
        <v>0</v>
      </c>
      <c r="W46" s="17">
        <v>1</v>
      </c>
      <c r="X46" s="18">
        <v>10</v>
      </c>
      <c r="Y46" s="19">
        <f t="shared" si="0"/>
        <v>95</v>
      </c>
      <c r="Z46" s="15">
        <f t="shared" si="1"/>
        <v>1.48</v>
      </c>
      <c r="AA46" s="20" t="s">
        <v>126</v>
      </c>
    </row>
    <row r="47" spans="2:27" ht="21.75" x14ac:dyDescent="0.25">
      <c r="B47" s="10">
        <v>41</v>
      </c>
      <c r="C47" s="11" t="s">
        <v>167</v>
      </c>
      <c r="D47" s="12">
        <v>0</v>
      </c>
      <c r="E47" s="13">
        <v>15</v>
      </c>
      <c r="F47" s="12">
        <v>0</v>
      </c>
      <c r="G47" s="13">
        <v>15</v>
      </c>
      <c r="H47" s="14">
        <v>0</v>
      </c>
      <c r="I47" s="14">
        <v>15</v>
      </c>
      <c r="J47" s="15">
        <v>100</v>
      </c>
      <c r="K47" s="14">
        <v>20</v>
      </c>
      <c r="L47" s="15">
        <v>71.44</v>
      </c>
      <c r="M47" s="14">
        <v>20</v>
      </c>
      <c r="N47" s="14">
        <v>1</v>
      </c>
      <c r="O47" s="14">
        <v>0</v>
      </c>
      <c r="P47" s="14">
        <v>15</v>
      </c>
      <c r="Q47" s="14">
        <v>0</v>
      </c>
      <c r="R47" s="14">
        <v>5</v>
      </c>
      <c r="S47" s="16">
        <v>4.379796782387807E-2</v>
      </c>
      <c r="T47" s="14">
        <v>10</v>
      </c>
      <c r="U47" s="16">
        <v>0</v>
      </c>
      <c r="V47" s="14">
        <v>0</v>
      </c>
      <c r="W47" s="17">
        <v>0</v>
      </c>
      <c r="X47" s="18">
        <v>0</v>
      </c>
      <c r="Y47" s="19">
        <f t="shared" si="0"/>
        <v>95</v>
      </c>
      <c r="Z47" s="15">
        <f t="shared" si="1"/>
        <v>1.48</v>
      </c>
      <c r="AA47" s="20" t="s">
        <v>126</v>
      </c>
    </row>
    <row r="48" spans="2:27" ht="21.75" x14ac:dyDescent="0.25">
      <c r="B48" s="10">
        <v>42</v>
      </c>
      <c r="C48" s="11" t="s">
        <v>168</v>
      </c>
      <c r="D48" s="12">
        <v>0</v>
      </c>
      <c r="E48" s="13">
        <v>15</v>
      </c>
      <c r="F48" s="12">
        <v>0</v>
      </c>
      <c r="G48" s="13">
        <v>15</v>
      </c>
      <c r="H48" s="14">
        <v>0</v>
      </c>
      <c r="I48" s="14">
        <v>15</v>
      </c>
      <c r="J48" s="15">
        <v>99.15484248561495</v>
      </c>
      <c r="K48" s="14">
        <v>20</v>
      </c>
      <c r="L48" s="15">
        <v>67.680000000000007</v>
      </c>
      <c r="M48" s="14">
        <v>20</v>
      </c>
      <c r="N48" s="14">
        <v>0</v>
      </c>
      <c r="O48" s="14">
        <v>0</v>
      </c>
      <c r="P48" s="14">
        <v>15</v>
      </c>
      <c r="Q48" s="14">
        <v>0</v>
      </c>
      <c r="R48" s="14">
        <v>5</v>
      </c>
      <c r="S48" s="16">
        <v>1.8648056253148824E-2</v>
      </c>
      <c r="T48" s="14">
        <v>0</v>
      </c>
      <c r="U48" s="16">
        <v>2.0607194125936835E-3</v>
      </c>
      <c r="V48" s="14">
        <v>0</v>
      </c>
      <c r="W48" s="17">
        <v>0</v>
      </c>
      <c r="X48" s="18">
        <v>0</v>
      </c>
      <c r="Y48" s="19">
        <f t="shared" si="0"/>
        <v>105</v>
      </c>
      <c r="Z48" s="15">
        <f t="shared" si="1"/>
        <v>1.64</v>
      </c>
      <c r="AA48" s="20" t="s">
        <v>124</v>
      </c>
    </row>
    <row r="49" spans="2:27" ht="21.75" x14ac:dyDescent="0.25">
      <c r="B49" s="10">
        <v>43</v>
      </c>
      <c r="C49" s="11" t="s">
        <v>169</v>
      </c>
      <c r="D49" s="12">
        <v>0</v>
      </c>
      <c r="E49" s="13">
        <v>15</v>
      </c>
      <c r="F49" s="12">
        <v>0</v>
      </c>
      <c r="G49" s="13">
        <v>15</v>
      </c>
      <c r="H49" s="14">
        <v>0</v>
      </c>
      <c r="I49" s="14">
        <v>15</v>
      </c>
      <c r="J49" s="15">
        <v>97.766455034392763</v>
      </c>
      <c r="K49" s="14">
        <v>20</v>
      </c>
      <c r="L49" s="15">
        <v>68.69</v>
      </c>
      <c r="M49" s="14">
        <v>20</v>
      </c>
      <c r="N49" s="14">
        <v>3</v>
      </c>
      <c r="O49" s="14">
        <v>0</v>
      </c>
      <c r="P49" s="14">
        <v>0</v>
      </c>
      <c r="Q49" s="14">
        <v>0</v>
      </c>
      <c r="R49" s="14">
        <v>5</v>
      </c>
      <c r="S49" s="16">
        <v>1.4899669520392466E-3</v>
      </c>
      <c r="T49" s="14">
        <v>0</v>
      </c>
      <c r="U49" s="16">
        <v>2.1624591405090564E-2</v>
      </c>
      <c r="V49" s="14">
        <v>10</v>
      </c>
      <c r="W49" s="17">
        <v>1</v>
      </c>
      <c r="X49" s="18">
        <v>10</v>
      </c>
      <c r="Y49" s="19">
        <f t="shared" si="0"/>
        <v>70</v>
      </c>
      <c r="Z49" s="15">
        <f t="shared" si="1"/>
        <v>1.0900000000000001</v>
      </c>
      <c r="AA49" s="20" t="s">
        <v>147</v>
      </c>
    </row>
    <row r="50" spans="2:27" ht="21.75" x14ac:dyDescent="0.25">
      <c r="B50" s="10">
        <v>44</v>
      </c>
      <c r="C50" s="23" t="s">
        <v>170</v>
      </c>
      <c r="D50" s="12">
        <v>0</v>
      </c>
      <c r="E50" s="13">
        <v>15</v>
      </c>
      <c r="F50" s="12">
        <v>0</v>
      </c>
      <c r="G50" s="13">
        <v>15</v>
      </c>
      <c r="H50" s="14">
        <v>0</v>
      </c>
      <c r="I50" s="14">
        <v>15</v>
      </c>
      <c r="J50" s="15">
        <v>98.932475333405606</v>
      </c>
      <c r="K50" s="14">
        <v>20</v>
      </c>
      <c r="L50" s="15">
        <v>69.849999999999994</v>
      </c>
      <c r="M50" s="14">
        <v>20</v>
      </c>
      <c r="N50" s="14">
        <v>2</v>
      </c>
      <c r="O50" s="14">
        <v>0</v>
      </c>
      <c r="P50" s="14">
        <v>5</v>
      </c>
      <c r="Q50" s="14">
        <v>0</v>
      </c>
      <c r="R50" s="14">
        <v>5</v>
      </c>
      <c r="S50" s="16">
        <v>2.4047069351338397E-2</v>
      </c>
      <c r="T50" s="14">
        <v>10</v>
      </c>
      <c r="U50" s="16">
        <v>2.3660178304234867E-3</v>
      </c>
      <c r="V50" s="14">
        <v>0</v>
      </c>
      <c r="W50" s="17">
        <v>0</v>
      </c>
      <c r="X50" s="18">
        <v>0</v>
      </c>
      <c r="Y50" s="19">
        <f t="shared" si="0"/>
        <v>85</v>
      </c>
      <c r="Z50" s="15">
        <f t="shared" si="1"/>
        <v>1.33</v>
      </c>
      <c r="AA50" s="20" t="s">
        <v>126</v>
      </c>
    </row>
    <row r="51" spans="2:27" ht="21.75" x14ac:dyDescent="0.25">
      <c r="B51" s="10">
        <v>45</v>
      </c>
      <c r="C51" s="23" t="s">
        <v>171</v>
      </c>
      <c r="D51" s="12">
        <v>2</v>
      </c>
      <c r="E51" s="13">
        <v>15</v>
      </c>
      <c r="F51" s="12">
        <v>0.03</v>
      </c>
      <c r="G51" s="13">
        <v>15</v>
      </c>
      <c r="H51" s="14">
        <v>0</v>
      </c>
      <c r="I51" s="14">
        <v>15</v>
      </c>
      <c r="J51" s="15">
        <v>96.275783470436764</v>
      </c>
      <c r="K51" s="14">
        <v>20</v>
      </c>
      <c r="L51" s="15">
        <v>64.41</v>
      </c>
      <c r="M51" s="14">
        <v>0</v>
      </c>
      <c r="N51" s="14">
        <v>3</v>
      </c>
      <c r="O51" s="14">
        <v>1</v>
      </c>
      <c r="P51" s="14">
        <v>0</v>
      </c>
      <c r="Q51" s="14">
        <v>0</v>
      </c>
      <c r="R51" s="14">
        <v>5</v>
      </c>
      <c r="S51" s="16">
        <v>7.2035048987608326E-3</v>
      </c>
      <c r="T51" s="14">
        <v>0</v>
      </c>
      <c r="U51" s="16">
        <v>3.6647581677445602E-4</v>
      </c>
      <c r="V51" s="14">
        <v>0</v>
      </c>
      <c r="W51" s="17">
        <v>0</v>
      </c>
      <c r="X51" s="18">
        <v>0</v>
      </c>
      <c r="Y51" s="19">
        <f t="shared" si="0"/>
        <v>70</v>
      </c>
      <c r="Z51" s="15">
        <f t="shared" si="1"/>
        <v>1.0900000000000001</v>
      </c>
      <c r="AA51" s="20" t="s">
        <v>147</v>
      </c>
    </row>
    <row r="52" spans="2:27" ht="21.75" x14ac:dyDescent="0.25">
      <c r="B52" s="10">
        <v>46</v>
      </c>
      <c r="C52" s="11" t="s">
        <v>172</v>
      </c>
      <c r="D52" s="12">
        <v>0</v>
      </c>
      <c r="E52" s="13">
        <v>15</v>
      </c>
      <c r="F52" s="12">
        <v>0</v>
      </c>
      <c r="G52" s="13">
        <v>15</v>
      </c>
      <c r="H52" s="14">
        <v>0</v>
      </c>
      <c r="I52" s="14">
        <v>15</v>
      </c>
      <c r="J52" s="15">
        <v>99.692348083742161</v>
      </c>
      <c r="K52" s="14">
        <v>20</v>
      </c>
      <c r="L52" s="15">
        <v>61.57</v>
      </c>
      <c r="M52" s="14">
        <v>0</v>
      </c>
      <c r="N52" s="14">
        <v>1</v>
      </c>
      <c r="O52" s="14">
        <v>1</v>
      </c>
      <c r="P52" s="14">
        <v>0</v>
      </c>
      <c r="Q52" s="14">
        <v>0</v>
      </c>
      <c r="R52" s="14">
        <v>5</v>
      </c>
      <c r="S52" s="16">
        <v>7.512124722525145E-3</v>
      </c>
      <c r="T52" s="14">
        <v>0</v>
      </c>
      <c r="U52" s="16">
        <v>0</v>
      </c>
      <c r="V52" s="14">
        <v>0</v>
      </c>
      <c r="W52" s="17">
        <v>0</v>
      </c>
      <c r="X52" s="18">
        <v>0</v>
      </c>
      <c r="Y52" s="19">
        <f t="shared" si="0"/>
        <v>70</v>
      </c>
      <c r="Z52" s="15">
        <f t="shared" si="1"/>
        <v>1.0900000000000001</v>
      </c>
      <c r="AA52" s="20" t="s">
        <v>147</v>
      </c>
    </row>
    <row r="53" spans="2:27" ht="21.75" x14ac:dyDescent="0.25">
      <c r="B53" s="10">
        <v>47</v>
      </c>
      <c r="C53" s="22" t="s">
        <v>173</v>
      </c>
      <c r="D53" s="12">
        <v>0</v>
      </c>
      <c r="E53" s="13">
        <v>15</v>
      </c>
      <c r="F53" s="12">
        <v>0</v>
      </c>
      <c r="G53" s="13">
        <v>15</v>
      </c>
      <c r="H53" s="14">
        <v>0</v>
      </c>
      <c r="I53" s="14">
        <v>15</v>
      </c>
      <c r="J53" s="15">
        <v>99.919327197715006</v>
      </c>
      <c r="K53" s="14">
        <v>20</v>
      </c>
      <c r="L53" s="15">
        <v>65.36</v>
      </c>
      <c r="M53" s="14">
        <v>20</v>
      </c>
      <c r="N53" s="14">
        <v>3</v>
      </c>
      <c r="O53" s="14">
        <v>2</v>
      </c>
      <c r="P53" s="14">
        <v>0</v>
      </c>
      <c r="Q53" s="14">
        <v>0</v>
      </c>
      <c r="R53" s="14">
        <v>5</v>
      </c>
      <c r="S53" s="16">
        <v>1.0550698957687538E-2</v>
      </c>
      <c r="T53" s="14">
        <v>0</v>
      </c>
      <c r="U53" s="16">
        <v>1.4915250174353339E-6</v>
      </c>
      <c r="V53" s="14">
        <v>0</v>
      </c>
      <c r="W53" s="17">
        <v>0</v>
      </c>
      <c r="X53" s="18">
        <v>0</v>
      </c>
      <c r="Y53" s="19">
        <f t="shared" si="0"/>
        <v>90</v>
      </c>
      <c r="Z53" s="15">
        <f t="shared" si="1"/>
        <v>1.41</v>
      </c>
      <c r="AA53" s="20" t="s">
        <v>126</v>
      </c>
    </row>
    <row r="54" spans="2:27" ht="21.75" x14ac:dyDescent="0.25">
      <c r="B54" s="10">
        <v>48</v>
      </c>
      <c r="C54" s="11" t="s">
        <v>174</v>
      </c>
      <c r="D54" s="12">
        <v>0</v>
      </c>
      <c r="E54" s="13">
        <v>15</v>
      </c>
      <c r="F54" s="12">
        <v>0</v>
      </c>
      <c r="G54" s="13">
        <v>15</v>
      </c>
      <c r="H54" s="14">
        <v>0</v>
      </c>
      <c r="I54" s="14">
        <v>15</v>
      </c>
      <c r="J54" s="15">
        <v>100</v>
      </c>
      <c r="K54" s="14">
        <v>20</v>
      </c>
      <c r="L54" s="15">
        <v>66.19</v>
      </c>
      <c r="M54" s="14">
        <v>20</v>
      </c>
      <c r="N54" s="14">
        <v>0</v>
      </c>
      <c r="O54" s="14">
        <v>0</v>
      </c>
      <c r="P54" s="14">
        <v>15</v>
      </c>
      <c r="Q54" s="14">
        <v>0</v>
      </c>
      <c r="R54" s="14">
        <v>5</v>
      </c>
      <c r="S54" s="16">
        <v>1.1706664692880554E-2</v>
      </c>
      <c r="T54" s="14">
        <v>0</v>
      </c>
      <c r="U54" s="16">
        <v>3.4073365474269865E-3</v>
      </c>
      <c r="V54" s="14">
        <v>0</v>
      </c>
      <c r="W54" s="17">
        <v>0</v>
      </c>
      <c r="X54" s="18">
        <v>0</v>
      </c>
      <c r="Y54" s="19">
        <f t="shared" si="0"/>
        <v>105</v>
      </c>
      <c r="Z54" s="15">
        <f t="shared" si="1"/>
        <v>1.64</v>
      </c>
      <c r="AA54" s="20" t="s">
        <v>124</v>
      </c>
    </row>
    <row r="55" spans="2:27" ht="21.75" x14ac:dyDescent="0.25">
      <c r="B55" s="10">
        <v>49</v>
      </c>
      <c r="C55" s="11" t="s">
        <v>175</v>
      </c>
      <c r="D55" s="12">
        <v>0</v>
      </c>
      <c r="E55" s="13">
        <v>15</v>
      </c>
      <c r="F55" s="12">
        <v>0</v>
      </c>
      <c r="G55" s="13">
        <v>15</v>
      </c>
      <c r="H55" s="14">
        <v>0</v>
      </c>
      <c r="I55" s="14">
        <v>15</v>
      </c>
      <c r="J55" s="15">
        <v>98.21713792112584</v>
      </c>
      <c r="K55" s="14">
        <v>20</v>
      </c>
      <c r="L55" s="15">
        <v>67.52</v>
      </c>
      <c r="M55" s="14">
        <v>20</v>
      </c>
      <c r="N55" s="14">
        <v>1</v>
      </c>
      <c r="O55" s="14">
        <v>0</v>
      </c>
      <c r="P55" s="14">
        <v>15</v>
      </c>
      <c r="Q55" s="14">
        <v>0</v>
      </c>
      <c r="R55" s="14">
        <v>5</v>
      </c>
      <c r="S55" s="16">
        <v>2.8420757133572321E-2</v>
      </c>
      <c r="T55" s="14">
        <v>10</v>
      </c>
      <c r="U55" s="16">
        <v>3.9674849225916713E-5</v>
      </c>
      <c r="V55" s="14">
        <v>0</v>
      </c>
      <c r="W55" s="17">
        <v>0</v>
      </c>
      <c r="X55" s="18">
        <v>0</v>
      </c>
      <c r="Y55" s="19">
        <f t="shared" si="0"/>
        <v>95</v>
      </c>
      <c r="Z55" s="15">
        <f t="shared" si="1"/>
        <v>1.48</v>
      </c>
      <c r="AA55" s="20" t="s">
        <v>126</v>
      </c>
    </row>
    <row r="56" spans="2:27" ht="21.75" x14ac:dyDescent="0.25">
      <c r="B56" s="10">
        <v>50</v>
      </c>
      <c r="C56" s="11" t="s">
        <v>176</v>
      </c>
      <c r="D56" s="12">
        <v>0</v>
      </c>
      <c r="E56" s="13">
        <v>15</v>
      </c>
      <c r="F56" s="12">
        <v>0</v>
      </c>
      <c r="G56" s="13">
        <v>15</v>
      </c>
      <c r="H56" s="14">
        <v>0</v>
      </c>
      <c r="I56" s="14">
        <v>15</v>
      </c>
      <c r="J56" s="15">
        <v>99.346447684849394</v>
      </c>
      <c r="K56" s="14">
        <v>20</v>
      </c>
      <c r="L56" s="15">
        <v>69.540000000000006</v>
      </c>
      <c r="M56" s="14">
        <v>20</v>
      </c>
      <c r="N56" s="14">
        <v>1</v>
      </c>
      <c r="O56" s="14">
        <v>0</v>
      </c>
      <c r="P56" s="14">
        <v>15</v>
      </c>
      <c r="Q56" s="14">
        <v>0</v>
      </c>
      <c r="R56" s="14">
        <v>5</v>
      </c>
      <c r="S56" s="16">
        <v>1.0227594312098494E-2</v>
      </c>
      <c r="T56" s="14">
        <v>0</v>
      </c>
      <c r="U56" s="16">
        <v>8.4435815596458717E-3</v>
      </c>
      <c r="V56" s="14">
        <v>0</v>
      </c>
      <c r="W56" s="17">
        <v>0</v>
      </c>
      <c r="X56" s="18">
        <v>0</v>
      </c>
      <c r="Y56" s="19">
        <f t="shared" si="0"/>
        <v>105</v>
      </c>
      <c r="Z56" s="15">
        <f t="shared" si="1"/>
        <v>1.64</v>
      </c>
      <c r="AA56" s="20" t="s">
        <v>124</v>
      </c>
    </row>
    <row r="57" spans="2:27" ht="21.75" x14ac:dyDescent="0.25">
      <c r="B57" s="10">
        <v>51</v>
      </c>
      <c r="C57" s="11" t="s">
        <v>177</v>
      </c>
      <c r="D57" s="12">
        <v>0</v>
      </c>
      <c r="E57" s="13">
        <v>15</v>
      </c>
      <c r="F57" s="12">
        <v>0</v>
      </c>
      <c r="G57" s="13">
        <v>15</v>
      </c>
      <c r="H57" s="14">
        <v>0</v>
      </c>
      <c r="I57" s="14">
        <v>15</v>
      </c>
      <c r="J57" s="15">
        <v>99.985259729413727</v>
      </c>
      <c r="K57" s="14">
        <v>20</v>
      </c>
      <c r="L57" s="15">
        <v>67.81</v>
      </c>
      <c r="M57" s="14">
        <v>20</v>
      </c>
      <c r="N57" s="14">
        <v>0</v>
      </c>
      <c r="O57" s="14">
        <v>0</v>
      </c>
      <c r="P57" s="14">
        <v>15</v>
      </c>
      <c r="Q57" s="14">
        <v>0</v>
      </c>
      <c r="R57" s="14">
        <v>5</v>
      </c>
      <c r="S57" s="16">
        <v>1.1009998246893778E-2</v>
      </c>
      <c r="T57" s="14">
        <v>0</v>
      </c>
      <c r="U57" s="16">
        <v>0</v>
      </c>
      <c r="V57" s="14">
        <v>0</v>
      </c>
      <c r="W57" s="17">
        <v>0</v>
      </c>
      <c r="X57" s="18">
        <v>0</v>
      </c>
      <c r="Y57" s="19">
        <f t="shared" si="0"/>
        <v>105</v>
      </c>
      <c r="Z57" s="15">
        <f t="shared" si="1"/>
        <v>1.64</v>
      </c>
      <c r="AA57" s="20" t="s">
        <v>124</v>
      </c>
    </row>
    <row r="58" spans="2:27" ht="21.75" x14ac:dyDescent="0.25">
      <c r="B58" s="10">
        <v>52</v>
      </c>
      <c r="C58" s="11" t="s">
        <v>178</v>
      </c>
      <c r="D58" s="12">
        <v>0</v>
      </c>
      <c r="E58" s="13">
        <v>15</v>
      </c>
      <c r="F58" s="12">
        <v>0</v>
      </c>
      <c r="G58" s="13">
        <v>15</v>
      </c>
      <c r="H58" s="14">
        <v>0</v>
      </c>
      <c r="I58" s="14">
        <v>15</v>
      </c>
      <c r="J58" s="15">
        <v>98.995802419354845</v>
      </c>
      <c r="K58" s="14">
        <v>20</v>
      </c>
      <c r="L58" s="15">
        <v>71.849999999999994</v>
      </c>
      <c r="M58" s="14">
        <v>20</v>
      </c>
      <c r="N58" s="14">
        <v>0</v>
      </c>
      <c r="O58" s="14">
        <v>0</v>
      </c>
      <c r="P58" s="14">
        <v>15</v>
      </c>
      <c r="Q58" s="14">
        <v>0</v>
      </c>
      <c r="R58" s="14">
        <v>5</v>
      </c>
      <c r="S58" s="16">
        <v>1.8543464606226454E-2</v>
      </c>
      <c r="T58" s="14">
        <v>0</v>
      </c>
      <c r="U58" s="16">
        <v>0</v>
      </c>
      <c r="V58" s="14">
        <v>0</v>
      </c>
      <c r="W58" s="17">
        <v>0</v>
      </c>
      <c r="X58" s="18">
        <v>0</v>
      </c>
      <c r="Y58" s="19">
        <f t="shared" si="0"/>
        <v>105</v>
      </c>
      <c r="Z58" s="15">
        <f t="shared" si="1"/>
        <v>1.64</v>
      </c>
      <c r="AA58" s="20" t="s">
        <v>124</v>
      </c>
    </row>
    <row r="59" spans="2:27" ht="21.75" x14ac:dyDescent="0.25">
      <c r="B59" s="10">
        <v>53</v>
      </c>
      <c r="C59" s="11" t="s">
        <v>179</v>
      </c>
      <c r="D59" s="12">
        <v>0</v>
      </c>
      <c r="E59" s="13">
        <v>15</v>
      </c>
      <c r="F59" s="12">
        <v>0</v>
      </c>
      <c r="G59" s="13">
        <v>15</v>
      </c>
      <c r="H59" s="14">
        <v>0</v>
      </c>
      <c r="I59" s="14">
        <v>15</v>
      </c>
      <c r="J59" s="15">
        <v>99.578477209302321</v>
      </c>
      <c r="K59" s="14">
        <v>20</v>
      </c>
      <c r="L59" s="15">
        <v>67.77</v>
      </c>
      <c r="M59" s="14">
        <v>20</v>
      </c>
      <c r="N59" s="14">
        <v>0</v>
      </c>
      <c r="O59" s="14">
        <v>0</v>
      </c>
      <c r="P59" s="14">
        <v>15</v>
      </c>
      <c r="Q59" s="14">
        <v>0</v>
      </c>
      <c r="R59" s="14">
        <v>5</v>
      </c>
      <c r="S59" s="16">
        <v>5.4132519018056449E-2</v>
      </c>
      <c r="T59" s="14">
        <v>20</v>
      </c>
      <c r="U59" s="16">
        <v>1.9034035434662786E-3</v>
      </c>
      <c r="V59" s="14">
        <v>0</v>
      </c>
      <c r="W59" s="17">
        <v>0</v>
      </c>
      <c r="X59" s="18">
        <v>0</v>
      </c>
      <c r="Y59" s="19">
        <f t="shared" si="0"/>
        <v>85</v>
      </c>
      <c r="Z59" s="15">
        <f t="shared" si="1"/>
        <v>1.33</v>
      </c>
      <c r="AA59" s="20" t="s">
        <v>126</v>
      </c>
    </row>
    <row r="60" spans="2:27" ht="21.75" x14ac:dyDescent="0.25">
      <c r="B60" s="10">
        <v>54</v>
      </c>
      <c r="C60" s="11" t="s">
        <v>180</v>
      </c>
      <c r="D60" s="12">
        <v>0</v>
      </c>
      <c r="E60" s="13">
        <v>15</v>
      </c>
      <c r="F60" s="12">
        <v>0</v>
      </c>
      <c r="G60" s="13">
        <v>15</v>
      </c>
      <c r="H60" s="14">
        <v>0</v>
      </c>
      <c r="I60" s="14">
        <v>15</v>
      </c>
      <c r="J60" s="15">
        <v>99.117673863081151</v>
      </c>
      <c r="K60" s="14">
        <v>20</v>
      </c>
      <c r="L60" s="15">
        <v>72.22</v>
      </c>
      <c r="M60" s="14">
        <v>20</v>
      </c>
      <c r="N60" s="14">
        <v>1</v>
      </c>
      <c r="O60" s="14">
        <v>0</v>
      </c>
      <c r="P60" s="14">
        <v>15</v>
      </c>
      <c r="Q60" s="14">
        <v>0</v>
      </c>
      <c r="R60" s="14">
        <v>5</v>
      </c>
      <c r="S60" s="16">
        <v>9.2459435966224662E-3</v>
      </c>
      <c r="T60" s="14">
        <v>0</v>
      </c>
      <c r="U60" s="16">
        <v>3.0451179696349274E-4</v>
      </c>
      <c r="V60" s="14">
        <v>0</v>
      </c>
      <c r="W60" s="17">
        <v>0</v>
      </c>
      <c r="X60" s="18">
        <v>0</v>
      </c>
      <c r="Y60" s="19">
        <f t="shared" si="0"/>
        <v>105</v>
      </c>
      <c r="Z60" s="15">
        <f t="shared" si="1"/>
        <v>1.64</v>
      </c>
      <c r="AA60" s="20" t="s">
        <v>124</v>
      </c>
    </row>
    <row r="61" spans="2:27" ht="53.25" x14ac:dyDescent="0.25">
      <c r="B61" s="10">
        <v>55</v>
      </c>
      <c r="C61" s="11" t="s">
        <v>181</v>
      </c>
      <c r="D61" s="12">
        <v>0</v>
      </c>
      <c r="E61" s="13">
        <v>15</v>
      </c>
      <c r="F61" s="12">
        <v>0</v>
      </c>
      <c r="G61" s="13">
        <v>15</v>
      </c>
      <c r="H61" s="14">
        <v>0</v>
      </c>
      <c r="I61" s="14">
        <v>15</v>
      </c>
      <c r="J61" s="15">
        <v>97.44</v>
      </c>
      <c r="K61" s="14">
        <v>20</v>
      </c>
      <c r="L61" s="15">
        <v>65.84</v>
      </c>
      <c r="M61" s="14">
        <v>20</v>
      </c>
      <c r="N61" s="14">
        <v>0</v>
      </c>
      <c r="O61" s="14">
        <v>0</v>
      </c>
      <c r="P61" s="14">
        <v>15</v>
      </c>
      <c r="Q61" s="14">
        <v>0</v>
      </c>
      <c r="R61" s="14">
        <v>5</v>
      </c>
      <c r="S61" s="16">
        <v>3.1037360902482214E-2</v>
      </c>
      <c r="T61" s="14">
        <v>10</v>
      </c>
      <c r="U61" s="16">
        <v>2.5920340734331762E-3</v>
      </c>
      <c r="V61" s="14">
        <v>0</v>
      </c>
      <c r="W61" s="17">
        <v>0</v>
      </c>
      <c r="X61" s="18">
        <v>0</v>
      </c>
      <c r="Y61" s="19">
        <f t="shared" si="0"/>
        <v>95</v>
      </c>
      <c r="Z61" s="15">
        <f t="shared" si="1"/>
        <v>1.48</v>
      </c>
      <c r="AA61" s="20" t="s">
        <v>126</v>
      </c>
    </row>
    <row r="62" spans="2:27" ht="21.75" x14ac:dyDescent="0.25">
      <c r="B62" s="10">
        <v>56</v>
      </c>
      <c r="C62" s="11" t="s">
        <v>182</v>
      </c>
      <c r="D62" s="12">
        <v>0</v>
      </c>
      <c r="E62" s="13">
        <v>15</v>
      </c>
      <c r="F62" s="12">
        <v>0</v>
      </c>
      <c r="G62" s="13">
        <v>15</v>
      </c>
      <c r="H62" s="14">
        <v>0</v>
      </c>
      <c r="I62" s="14">
        <v>15</v>
      </c>
      <c r="J62" s="15">
        <v>99.79</v>
      </c>
      <c r="K62" s="14">
        <v>20</v>
      </c>
      <c r="L62" s="15">
        <v>65.28</v>
      </c>
      <c r="M62" s="14">
        <v>20</v>
      </c>
      <c r="N62" s="14">
        <v>0</v>
      </c>
      <c r="O62" s="14">
        <v>0</v>
      </c>
      <c r="P62" s="14">
        <v>15</v>
      </c>
      <c r="Q62" s="14">
        <v>1</v>
      </c>
      <c r="R62" s="14">
        <v>0</v>
      </c>
      <c r="S62" s="16">
        <v>4.9633416450070959E-3</v>
      </c>
      <c r="T62" s="14">
        <v>0</v>
      </c>
      <c r="U62" s="16">
        <v>-1.3583589275963006E-7</v>
      </c>
      <c r="V62" s="14">
        <v>0</v>
      </c>
      <c r="W62" s="17">
        <v>0</v>
      </c>
      <c r="X62" s="18">
        <v>0</v>
      </c>
      <c r="Y62" s="19">
        <f t="shared" si="0"/>
        <v>100</v>
      </c>
      <c r="Z62" s="15">
        <f t="shared" si="1"/>
        <v>1.56</v>
      </c>
      <c r="AA62" s="20" t="s">
        <v>124</v>
      </c>
    </row>
    <row r="63" spans="2:27" ht="21.75" x14ac:dyDescent="0.25">
      <c r="B63" s="10">
        <v>57</v>
      </c>
      <c r="C63" s="22" t="s">
        <v>183</v>
      </c>
      <c r="D63" s="12">
        <v>0</v>
      </c>
      <c r="E63" s="13">
        <v>15</v>
      </c>
      <c r="F63" s="12">
        <v>0</v>
      </c>
      <c r="G63" s="13">
        <v>15</v>
      </c>
      <c r="H63" s="14">
        <v>0</v>
      </c>
      <c r="I63" s="14">
        <v>15</v>
      </c>
      <c r="J63" s="15">
        <v>96</v>
      </c>
      <c r="K63" s="14">
        <v>20</v>
      </c>
      <c r="L63" s="15">
        <v>67.959999999999994</v>
      </c>
      <c r="M63" s="14">
        <v>20</v>
      </c>
      <c r="N63" s="14">
        <v>1</v>
      </c>
      <c r="O63" s="14">
        <v>0</v>
      </c>
      <c r="P63" s="14">
        <v>15</v>
      </c>
      <c r="Q63" s="14">
        <v>0</v>
      </c>
      <c r="R63" s="14">
        <v>5</v>
      </c>
      <c r="S63" s="16">
        <v>2.4636791042546343E-2</v>
      </c>
      <c r="T63" s="14">
        <v>10</v>
      </c>
      <c r="U63" s="16">
        <v>4.5255249063538387E-2</v>
      </c>
      <c r="V63" s="14">
        <v>10</v>
      </c>
      <c r="W63" s="17">
        <v>0</v>
      </c>
      <c r="X63" s="18">
        <v>0</v>
      </c>
      <c r="Y63" s="19">
        <f t="shared" si="0"/>
        <v>85</v>
      </c>
      <c r="Z63" s="15">
        <f t="shared" si="1"/>
        <v>1.33</v>
      </c>
      <c r="AA63" s="20" t="s">
        <v>126</v>
      </c>
    </row>
    <row r="64" spans="2:27" ht="21.75" x14ac:dyDescent="0.25">
      <c r="B64" s="10">
        <v>58</v>
      </c>
      <c r="C64" s="11" t="s">
        <v>184</v>
      </c>
      <c r="D64" s="12">
        <v>0</v>
      </c>
      <c r="E64" s="13">
        <v>15</v>
      </c>
      <c r="F64" s="12">
        <v>0</v>
      </c>
      <c r="G64" s="13">
        <v>15</v>
      </c>
      <c r="H64" s="14">
        <v>0</v>
      </c>
      <c r="I64" s="14">
        <v>15</v>
      </c>
      <c r="J64" s="15">
        <v>100</v>
      </c>
      <c r="K64" s="14">
        <v>20</v>
      </c>
      <c r="L64" s="15">
        <v>70.39</v>
      </c>
      <c r="M64" s="14">
        <v>20</v>
      </c>
      <c r="N64" s="14">
        <v>0</v>
      </c>
      <c r="O64" s="14">
        <v>0</v>
      </c>
      <c r="P64" s="14">
        <v>15</v>
      </c>
      <c r="Q64" s="14">
        <v>0</v>
      </c>
      <c r="R64" s="14">
        <v>5</v>
      </c>
      <c r="S64" s="16">
        <v>9.3687890352285395E-3</v>
      </c>
      <c r="T64" s="14">
        <v>0</v>
      </c>
      <c r="U64" s="16">
        <v>-8.5246957552527065E-18</v>
      </c>
      <c r="V64" s="14">
        <v>0</v>
      </c>
      <c r="W64" s="17">
        <v>0</v>
      </c>
      <c r="X64" s="18">
        <v>0</v>
      </c>
      <c r="Y64" s="19">
        <f t="shared" si="0"/>
        <v>105</v>
      </c>
      <c r="Z64" s="15">
        <f t="shared" si="1"/>
        <v>1.64</v>
      </c>
      <c r="AA64" s="20" t="s">
        <v>124</v>
      </c>
    </row>
    <row r="65" spans="2:27" ht="42.75" x14ac:dyDescent="0.25">
      <c r="B65" s="10">
        <v>59</v>
      </c>
      <c r="C65" s="11" t="s">
        <v>185</v>
      </c>
      <c r="D65" s="12">
        <v>0</v>
      </c>
      <c r="E65" s="13">
        <v>15</v>
      </c>
      <c r="F65" s="12">
        <v>0</v>
      </c>
      <c r="G65" s="13">
        <v>15</v>
      </c>
      <c r="H65" s="14">
        <v>0</v>
      </c>
      <c r="I65" s="14">
        <v>15</v>
      </c>
      <c r="J65" s="15">
        <v>98.167683739508561</v>
      </c>
      <c r="K65" s="14">
        <v>20</v>
      </c>
      <c r="L65" s="15">
        <v>68.599999999999994</v>
      </c>
      <c r="M65" s="14">
        <v>20</v>
      </c>
      <c r="N65" s="14">
        <v>0</v>
      </c>
      <c r="O65" s="14">
        <v>0</v>
      </c>
      <c r="P65" s="14">
        <v>15</v>
      </c>
      <c r="Q65" s="14">
        <v>0</v>
      </c>
      <c r="R65" s="14">
        <v>5</v>
      </c>
      <c r="S65" s="16">
        <v>1.7945684075131311E-2</v>
      </c>
      <c r="T65" s="14">
        <v>0</v>
      </c>
      <c r="U65" s="16">
        <v>1.5280761126960105E-4</v>
      </c>
      <c r="V65" s="14">
        <v>0</v>
      </c>
      <c r="W65" s="17">
        <v>0</v>
      </c>
      <c r="X65" s="18">
        <v>0</v>
      </c>
      <c r="Y65" s="19">
        <f t="shared" si="0"/>
        <v>105</v>
      </c>
      <c r="Z65" s="15">
        <f t="shared" si="1"/>
        <v>1.64</v>
      </c>
      <c r="AA65" s="20" t="s">
        <v>124</v>
      </c>
    </row>
    <row r="66" spans="2:27" ht="21.75" x14ac:dyDescent="0.25">
      <c r="B66" s="10">
        <v>60</v>
      </c>
      <c r="C66" s="11" t="s">
        <v>186</v>
      </c>
      <c r="D66" s="12">
        <v>0</v>
      </c>
      <c r="E66" s="13">
        <v>15</v>
      </c>
      <c r="F66" s="12">
        <v>0</v>
      </c>
      <c r="G66" s="13">
        <v>15</v>
      </c>
      <c r="H66" s="14">
        <v>0</v>
      </c>
      <c r="I66" s="14">
        <v>15</v>
      </c>
      <c r="J66" s="15">
        <v>99.999873199227167</v>
      </c>
      <c r="K66" s="14">
        <v>20</v>
      </c>
      <c r="L66" s="15">
        <v>67.86</v>
      </c>
      <c r="M66" s="14">
        <v>20</v>
      </c>
      <c r="N66" s="14">
        <v>2</v>
      </c>
      <c r="O66" s="14">
        <v>1</v>
      </c>
      <c r="P66" s="14">
        <v>0</v>
      </c>
      <c r="Q66" s="14">
        <v>2</v>
      </c>
      <c r="R66" s="14">
        <v>0</v>
      </c>
      <c r="S66" s="16">
        <v>5.07484047998518E-2</v>
      </c>
      <c r="T66" s="14">
        <v>20</v>
      </c>
      <c r="U66" s="16">
        <v>-8.4299160963586576E-5</v>
      </c>
      <c r="V66" s="14">
        <v>0</v>
      </c>
      <c r="W66" s="17">
        <v>0</v>
      </c>
      <c r="X66" s="18">
        <v>0</v>
      </c>
      <c r="Y66" s="19">
        <f t="shared" si="0"/>
        <v>65</v>
      </c>
      <c r="Z66" s="15">
        <f t="shared" si="1"/>
        <v>1.02</v>
      </c>
      <c r="AA66" s="20" t="s">
        <v>147</v>
      </c>
    </row>
    <row r="67" spans="2:27" ht="21.75" x14ac:dyDescent="0.25">
      <c r="B67" s="10">
        <v>61</v>
      </c>
      <c r="C67" s="11" t="s">
        <v>187</v>
      </c>
      <c r="D67" s="12">
        <v>0</v>
      </c>
      <c r="E67" s="13">
        <v>15</v>
      </c>
      <c r="F67" s="12">
        <v>0</v>
      </c>
      <c r="G67" s="13">
        <v>15</v>
      </c>
      <c r="H67" s="14">
        <v>0</v>
      </c>
      <c r="I67" s="14">
        <v>15</v>
      </c>
      <c r="J67" s="15">
        <v>97.120564848731519</v>
      </c>
      <c r="K67" s="14">
        <v>20</v>
      </c>
      <c r="L67" s="15">
        <v>65.650000000000006</v>
      </c>
      <c r="M67" s="14">
        <v>20</v>
      </c>
      <c r="N67" s="14">
        <v>0</v>
      </c>
      <c r="O67" s="14">
        <v>0</v>
      </c>
      <c r="P67" s="14">
        <v>15</v>
      </c>
      <c r="Q67" s="14">
        <v>0</v>
      </c>
      <c r="R67" s="14">
        <v>5</v>
      </c>
      <c r="S67" s="16">
        <v>1.4274097143653667E-3</v>
      </c>
      <c r="T67" s="14">
        <v>0</v>
      </c>
      <c r="U67" s="16">
        <v>0</v>
      </c>
      <c r="V67" s="14">
        <v>0</v>
      </c>
      <c r="W67" s="17">
        <v>0</v>
      </c>
      <c r="X67" s="18">
        <v>0</v>
      </c>
      <c r="Y67" s="19">
        <f t="shared" si="0"/>
        <v>105</v>
      </c>
      <c r="Z67" s="15">
        <f t="shared" si="1"/>
        <v>1.64</v>
      </c>
      <c r="AA67" s="20" t="s">
        <v>124</v>
      </c>
    </row>
    <row r="68" spans="2:27" ht="21.75" x14ac:dyDescent="0.25">
      <c r="B68" s="10">
        <v>62</v>
      </c>
      <c r="C68" s="11" t="s">
        <v>188</v>
      </c>
      <c r="D68" s="12">
        <v>0</v>
      </c>
      <c r="E68" s="13">
        <v>15</v>
      </c>
      <c r="F68" s="12">
        <v>0</v>
      </c>
      <c r="G68" s="13">
        <v>15</v>
      </c>
      <c r="H68" s="14">
        <v>0</v>
      </c>
      <c r="I68" s="14">
        <v>15</v>
      </c>
      <c r="J68" s="15">
        <v>100</v>
      </c>
      <c r="K68" s="14">
        <v>20</v>
      </c>
      <c r="L68" s="15">
        <v>73.27</v>
      </c>
      <c r="M68" s="14">
        <v>20</v>
      </c>
      <c r="N68" s="14">
        <v>0</v>
      </c>
      <c r="O68" s="14">
        <v>0</v>
      </c>
      <c r="P68" s="14">
        <v>15</v>
      </c>
      <c r="Q68" s="14">
        <v>0</v>
      </c>
      <c r="R68" s="14">
        <v>5</v>
      </c>
      <c r="S68" s="16">
        <v>0</v>
      </c>
      <c r="T68" s="14">
        <v>0</v>
      </c>
      <c r="U68" s="16">
        <v>0</v>
      </c>
      <c r="V68" s="14">
        <v>0</v>
      </c>
      <c r="W68" s="17">
        <v>0</v>
      </c>
      <c r="X68" s="18">
        <v>0</v>
      </c>
      <c r="Y68" s="19">
        <f t="shared" si="0"/>
        <v>105</v>
      </c>
      <c r="Z68" s="15">
        <f t="shared" si="1"/>
        <v>1.64</v>
      </c>
      <c r="AA68" s="20" t="s">
        <v>124</v>
      </c>
    </row>
    <row r="69" spans="2:27" ht="21.75" x14ac:dyDescent="0.25">
      <c r="B69" s="10">
        <v>63</v>
      </c>
      <c r="C69" s="11" t="s">
        <v>189</v>
      </c>
      <c r="D69" s="12">
        <v>0</v>
      </c>
      <c r="E69" s="13">
        <v>15</v>
      </c>
      <c r="F69" s="12">
        <v>0</v>
      </c>
      <c r="G69" s="13">
        <v>15</v>
      </c>
      <c r="H69" s="14">
        <v>0</v>
      </c>
      <c r="I69" s="14">
        <v>15</v>
      </c>
      <c r="J69" s="15">
        <v>97.46</v>
      </c>
      <c r="K69" s="14">
        <v>20</v>
      </c>
      <c r="L69" s="15">
        <v>65.150000000000006</v>
      </c>
      <c r="M69" s="14">
        <v>20</v>
      </c>
      <c r="N69" s="14">
        <v>5</v>
      </c>
      <c r="O69" s="14">
        <v>1</v>
      </c>
      <c r="P69" s="14">
        <v>0</v>
      </c>
      <c r="Q69" s="14">
        <v>0</v>
      </c>
      <c r="R69" s="14">
        <v>5</v>
      </c>
      <c r="S69" s="16">
        <v>1.4099793406528897E-2</v>
      </c>
      <c r="T69" s="14">
        <v>0</v>
      </c>
      <c r="U69" s="16">
        <v>7.6216612007949649E-3</v>
      </c>
      <c r="V69" s="14">
        <v>0</v>
      </c>
      <c r="W69" s="17">
        <v>0</v>
      </c>
      <c r="X69" s="18">
        <v>0</v>
      </c>
      <c r="Y69" s="19">
        <f t="shared" si="0"/>
        <v>90</v>
      </c>
      <c r="Z69" s="15">
        <f t="shared" si="1"/>
        <v>1.41</v>
      </c>
      <c r="AA69" s="20" t="s">
        <v>126</v>
      </c>
    </row>
    <row r="70" spans="2:27" ht="21.75" x14ac:dyDescent="0.25">
      <c r="B70" s="10">
        <v>64</v>
      </c>
      <c r="C70" s="11" t="s">
        <v>190</v>
      </c>
      <c r="D70" s="12">
        <v>0</v>
      </c>
      <c r="E70" s="13">
        <v>15</v>
      </c>
      <c r="F70" s="12">
        <v>0</v>
      </c>
      <c r="G70" s="13">
        <v>15</v>
      </c>
      <c r="H70" s="14">
        <v>0</v>
      </c>
      <c r="I70" s="14">
        <v>15</v>
      </c>
      <c r="J70" s="15">
        <v>97.683428374537002</v>
      </c>
      <c r="K70" s="14">
        <v>20</v>
      </c>
      <c r="L70" s="15">
        <v>61.45</v>
      </c>
      <c r="M70" s="14">
        <v>0</v>
      </c>
      <c r="N70" s="14">
        <v>1</v>
      </c>
      <c r="O70" s="14">
        <v>0</v>
      </c>
      <c r="P70" s="14">
        <v>15</v>
      </c>
      <c r="Q70" s="14">
        <v>1</v>
      </c>
      <c r="R70" s="14">
        <v>0</v>
      </c>
      <c r="S70" s="16">
        <v>0</v>
      </c>
      <c r="T70" s="14">
        <v>0</v>
      </c>
      <c r="U70" s="16">
        <v>1.2820435270327413E-3</v>
      </c>
      <c r="V70" s="14">
        <v>0</v>
      </c>
      <c r="W70" s="17">
        <v>0</v>
      </c>
      <c r="X70" s="18">
        <v>0</v>
      </c>
      <c r="Y70" s="19">
        <f t="shared" si="0"/>
        <v>80</v>
      </c>
      <c r="Z70" s="15">
        <f t="shared" si="1"/>
        <v>1.25</v>
      </c>
      <c r="AA70" s="20" t="s">
        <v>126</v>
      </c>
    </row>
  </sheetData>
  <mergeCells count="15">
    <mergeCell ref="B3:B5"/>
    <mergeCell ref="C3:C5"/>
    <mergeCell ref="D3:Y3"/>
    <mergeCell ref="Z3:Z5"/>
    <mergeCell ref="AA3:AA5"/>
    <mergeCell ref="D4:E4"/>
    <mergeCell ref="F4:G4"/>
    <mergeCell ref="H4:I4"/>
    <mergeCell ref="J4:K4"/>
    <mergeCell ref="L4:M4"/>
    <mergeCell ref="N4:P4"/>
    <mergeCell ref="Q4:R4"/>
    <mergeCell ref="S4:T4"/>
    <mergeCell ref="U4:V4"/>
    <mergeCell ref="W4:X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70"/>
  <sheetViews>
    <sheetView workbookViewId="0">
      <selection activeCell="G7" sqref="G7"/>
    </sheetView>
  </sheetViews>
  <sheetFormatPr defaultRowHeight="15" x14ac:dyDescent="0.25"/>
  <cols>
    <col min="3" max="3" width="36" customWidth="1"/>
  </cols>
  <sheetData>
    <row r="3" spans="2:27" x14ac:dyDescent="0.25">
      <c r="B3" s="135" t="s">
        <v>100</v>
      </c>
      <c r="C3" s="135" t="s">
        <v>101</v>
      </c>
      <c r="D3" s="138" t="s">
        <v>102</v>
      </c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40"/>
      <c r="Z3" s="141" t="s">
        <v>103</v>
      </c>
      <c r="AA3" s="144" t="s">
        <v>104</v>
      </c>
    </row>
    <row r="4" spans="2:27" ht="51" x14ac:dyDescent="0.25">
      <c r="B4" s="136"/>
      <c r="C4" s="136"/>
      <c r="D4" s="147" t="s">
        <v>105</v>
      </c>
      <c r="E4" s="147"/>
      <c r="F4" s="148" t="s">
        <v>106</v>
      </c>
      <c r="G4" s="148"/>
      <c r="H4" s="148" t="s">
        <v>107</v>
      </c>
      <c r="I4" s="148"/>
      <c r="J4" s="148" t="s">
        <v>108</v>
      </c>
      <c r="K4" s="148"/>
      <c r="L4" s="148" t="s">
        <v>109</v>
      </c>
      <c r="M4" s="148"/>
      <c r="N4" s="149" t="s">
        <v>110</v>
      </c>
      <c r="O4" s="150"/>
      <c r="P4" s="151"/>
      <c r="Q4" s="148" t="s">
        <v>111</v>
      </c>
      <c r="R4" s="152"/>
      <c r="S4" s="149" t="s">
        <v>112</v>
      </c>
      <c r="T4" s="151"/>
      <c r="U4" s="149" t="s">
        <v>113</v>
      </c>
      <c r="V4" s="151"/>
      <c r="W4" s="149" t="s">
        <v>114</v>
      </c>
      <c r="X4" s="151"/>
      <c r="Y4" s="4" t="s">
        <v>115</v>
      </c>
      <c r="Z4" s="142"/>
      <c r="AA4" s="145"/>
    </row>
    <row r="5" spans="2:27" ht="89.25" x14ac:dyDescent="0.25">
      <c r="B5" s="137"/>
      <c r="C5" s="137"/>
      <c r="D5" s="5" t="s">
        <v>116</v>
      </c>
      <c r="E5" s="5" t="s">
        <v>117</v>
      </c>
      <c r="F5" s="6" t="s">
        <v>118</v>
      </c>
      <c r="G5" s="6" t="s">
        <v>117</v>
      </c>
      <c r="H5" s="7" t="s">
        <v>119</v>
      </c>
      <c r="I5" s="7" t="s">
        <v>117</v>
      </c>
      <c r="J5" s="6" t="s">
        <v>118</v>
      </c>
      <c r="K5" s="6" t="s">
        <v>117</v>
      </c>
      <c r="L5" s="8" t="s">
        <v>118</v>
      </c>
      <c r="M5" s="8" t="s">
        <v>117</v>
      </c>
      <c r="N5" s="6" t="s">
        <v>120</v>
      </c>
      <c r="O5" s="6" t="s">
        <v>121</v>
      </c>
      <c r="P5" s="8" t="s">
        <v>122</v>
      </c>
      <c r="Q5" s="8" t="s">
        <v>119</v>
      </c>
      <c r="R5" s="8" t="s">
        <v>117</v>
      </c>
      <c r="S5" s="8"/>
      <c r="T5" s="8" t="s">
        <v>117</v>
      </c>
      <c r="U5" s="8"/>
      <c r="V5" s="8" t="s">
        <v>117</v>
      </c>
      <c r="W5" s="8" t="s">
        <v>119</v>
      </c>
      <c r="X5" s="8" t="s">
        <v>117</v>
      </c>
      <c r="Y5" s="9" t="s">
        <v>119</v>
      </c>
      <c r="Z5" s="143"/>
      <c r="AA5" s="146"/>
    </row>
    <row r="6" spans="2:27" x14ac:dyDescent="0.25"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10">
        <v>6</v>
      </c>
      <c r="H6" s="10">
        <v>7</v>
      </c>
      <c r="I6" s="10">
        <v>8</v>
      </c>
      <c r="J6" s="10">
        <v>9</v>
      </c>
      <c r="K6" s="10">
        <v>10</v>
      </c>
      <c r="L6" s="10">
        <v>11</v>
      </c>
      <c r="M6" s="10">
        <v>12</v>
      </c>
      <c r="N6" s="10">
        <v>13</v>
      </c>
      <c r="O6" s="10">
        <v>14</v>
      </c>
      <c r="P6" s="10">
        <v>15</v>
      </c>
      <c r="Q6" s="10">
        <v>16</v>
      </c>
      <c r="R6" s="10">
        <v>17</v>
      </c>
      <c r="S6" s="10">
        <v>18</v>
      </c>
      <c r="T6" s="10">
        <v>19</v>
      </c>
      <c r="U6" s="10">
        <v>20</v>
      </c>
      <c r="V6" s="10">
        <v>21</v>
      </c>
      <c r="W6" s="10">
        <v>22</v>
      </c>
      <c r="X6" s="10">
        <v>23</v>
      </c>
      <c r="Y6" s="10">
        <v>24</v>
      </c>
      <c r="Z6" s="10">
        <v>25</v>
      </c>
      <c r="AA6" s="10">
        <v>26</v>
      </c>
    </row>
    <row r="7" spans="2:27" ht="32.25" x14ac:dyDescent="0.25">
      <c r="B7" s="10">
        <v>1</v>
      </c>
      <c r="C7" s="11" t="s">
        <v>123</v>
      </c>
      <c r="D7" s="12">
        <v>0</v>
      </c>
      <c r="E7" s="13">
        <v>15</v>
      </c>
      <c r="F7" s="12">
        <v>0</v>
      </c>
      <c r="G7" s="13">
        <v>15</v>
      </c>
      <c r="H7" s="14">
        <v>0</v>
      </c>
      <c r="I7" s="14">
        <v>15</v>
      </c>
      <c r="J7" s="15">
        <v>97.236845565332231</v>
      </c>
      <c r="K7" s="14">
        <v>20</v>
      </c>
      <c r="L7" s="15">
        <v>68.569999999999993</v>
      </c>
      <c r="M7" s="14">
        <v>20</v>
      </c>
      <c r="N7" s="14">
        <v>1</v>
      </c>
      <c r="O7" s="14">
        <v>0</v>
      </c>
      <c r="P7" s="14">
        <v>15</v>
      </c>
      <c r="Q7" s="14">
        <v>0</v>
      </c>
      <c r="R7" s="14">
        <v>5</v>
      </c>
      <c r="S7" s="16">
        <v>1.1053054458223271E-2</v>
      </c>
      <c r="T7" s="14">
        <v>0</v>
      </c>
      <c r="U7" s="16">
        <v>4.060724244194118E-3</v>
      </c>
      <c r="V7" s="14">
        <v>0</v>
      </c>
      <c r="W7" s="17">
        <v>0</v>
      </c>
      <c r="X7" s="18">
        <v>0</v>
      </c>
      <c r="Y7" s="19">
        <f t="shared" ref="Y7:Y70" si="0">E7+G7+I7+K7+M7+P7+R7-T7-V7-X7</f>
        <v>105</v>
      </c>
      <c r="Z7" s="15">
        <f t="shared" ref="Z7:Z70" si="1">ROUND(Y7/64,2)</f>
        <v>1.64</v>
      </c>
      <c r="AA7" s="20" t="s">
        <v>124</v>
      </c>
    </row>
    <row r="8" spans="2:27" ht="21.75" x14ac:dyDescent="0.25">
      <c r="B8" s="10">
        <v>2</v>
      </c>
      <c r="C8" s="11" t="s">
        <v>125</v>
      </c>
      <c r="D8" s="12">
        <v>0</v>
      </c>
      <c r="E8" s="13">
        <v>15</v>
      </c>
      <c r="F8" s="12">
        <v>0</v>
      </c>
      <c r="G8" s="13">
        <v>15</v>
      </c>
      <c r="H8" s="14">
        <v>0</v>
      </c>
      <c r="I8" s="14">
        <v>15</v>
      </c>
      <c r="J8" s="15">
        <v>99.16</v>
      </c>
      <c r="K8" s="14">
        <v>20</v>
      </c>
      <c r="L8" s="15">
        <v>67.28</v>
      </c>
      <c r="M8" s="14">
        <v>20</v>
      </c>
      <c r="N8" s="14">
        <v>2</v>
      </c>
      <c r="O8" s="14">
        <v>0</v>
      </c>
      <c r="P8" s="14">
        <v>5</v>
      </c>
      <c r="Q8" s="14">
        <v>0</v>
      </c>
      <c r="R8" s="14">
        <v>5</v>
      </c>
      <c r="S8" s="16">
        <v>1.6457186140279027E-2</v>
      </c>
      <c r="T8" s="14">
        <v>0</v>
      </c>
      <c r="U8" s="16">
        <v>-4.9777954820970133E-18</v>
      </c>
      <c r="V8" s="14">
        <v>0</v>
      </c>
      <c r="W8" s="17">
        <v>0</v>
      </c>
      <c r="X8" s="18">
        <v>0</v>
      </c>
      <c r="Y8" s="19">
        <f t="shared" si="0"/>
        <v>95</v>
      </c>
      <c r="Z8" s="15">
        <f t="shared" si="1"/>
        <v>1.48</v>
      </c>
      <c r="AA8" s="20" t="s">
        <v>126</v>
      </c>
    </row>
    <row r="9" spans="2:27" ht="32.25" x14ac:dyDescent="0.25">
      <c r="B9" s="10">
        <v>3</v>
      </c>
      <c r="C9" s="11" t="s">
        <v>127</v>
      </c>
      <c r="D9" s="12">
        <v>0</v>
      </c>
      <c r="E9" s="13">
        <v>15</v>
      </c>
      <c r="F9" s="12">
        <v>0</v>
      </c>
      <c r="G9" s="13">
        <v>15</v>
      </c>
      <c r="H9" s="14">
        <v>0</v>
      </c>
      <c r="I9" s="14">
        <v>15</v>
      </c>
      <c r="J9" s="15">
        <v>99.999960040363263</v>
      </c>
      <c r="K9" s="14">
        <v>20</v>
      </c>
      <c r="L9" s="15">
        <v>68.44</v>
      </c>
      <c r="M9" s="14">
        <v>20</v>
      </c>
      <c r="N9" s="14">
        <v>3</v>
      </c>
      <c r="O9" s="14">
        <v>0</v>
      </c>
      <c r="P9" s="14">
        <v>0</v>
      </c>
      <c r="Q9" s="14">
        <v>0</v>
      </c>
      <c r="R9" s="14">
        <v>5</v>
      </c>
      <c r="S9" s="16">
        <v>9.2598329349328663E-3</v>
      </c>
      <c r="T9" s="14">
        <v>0</v>
      </c>
      <c r="U9" s="16">
        <v>4.7478427285399017E-4</v>
      </c>
      <c r="V9" s="14">
        <v>0</v>
      </c>
      <c r="W9" s="17">
        <v>0</v>
      </c>
      <c r="X9" s="18">
        <v>0</v>
      </c>
      <c r="Y9" s="19">
        <f t="shared" si="0"/>
        <v>90</v>
      </c>
      <c r="Z9" s="15">
        <f t="shared" si="1"/>
        <v>1.41</v>
      </c>
      <c r="AA9" s="20" t="s">
        <v>126</v>
      </c>
    </row>
    <row r="10" spans="2:27" ht="21.75" x14ac:dyDescent="0.25">
      <c r="B10" s="10">
        <v>4</v>
      </c>
      <c r="C10" s="11" t="s">
        <v>128</v>
      </c>
      <c r="D10" s="12">
        <v>0</v>
      </c>
      <c r="E10" s="13">
        <v>15</v>
      </c>
      <c r="F10" s="12">
        <v>0</v>
      </c>
      <c r="G10" s="13">
        <v>15</v>
      </c>
      <c r="H10" s="14">
        <v>0</v>
      </c>
      <c r="I10" s="14">
        <v>15</v>
      </c>
      <c r="J10" s="15">
        <v>97.325875279918691</v>
      </c>
      <c r="K10" s="14">
        <v>20</v>
      </c>
      <c r="L10" s="15">
        <v>67.37</v>
      </c>
      <c r="M10" s="14">
        <v>20</v>
      </c>
      <c r="N10" s="14">
        <v>1</v>
      </c>
      <c r="O10" s="14">
        <v>0</v>
      </c>
      <c r="P10" s="14">
        <v>15</v>
      </c>
      <c r="Q10" s="14">
        <v>0</v>
      </c>
      <c r="R10" s="14">
        <v>5</v>
      </c>
      <c r="S10" s="16">
        <v>1.8301598997900199E-2</v>
      </c>
      <c r="T10" s="14">
        <v>0</v>
      </c>
      <c r="U10" s="16">
        <v>1.8279052023650742E-17</v>
      </c>
      <c r="V10" s="14">
        <v>0</v>
      </c>
      <c r="W10" s="17">
        <v>0</v>
      </c>
      <c r="X10" s="18">
        <v>0</v>
      </c>
      <c r="Y10" s="19">
        <f t="shared" si="0"/>
        <v>105</v>
      </c>
      <c r="Z10" s="15">
        <f t="shared" si="1"/>
        <v>1.64</v>
      </c>
      <c r="AA10" s="20" t="s">
        <v>124</v>
      </c>
    </row>
    <row r="11" spans="2:27" ht="21.75" x14ac:dyDescent="0.25">
      <c r="B11" s="10">
        <v>5</v>
      </c>
      <c r="C11" s="11" t="s">
        <v>129</v>
      </c>
      <c r="D11" s="12">
        <v>0</v>
      </c>
      <c r="E11" s="13">
        <v>15</v>
      </c>
      <c r="F11" s="12">
        <v>0</v>
      </c>
      <c r="G11" s="13">
        <v>15</v>
      </c>
      <c r="H11" s="14">
        <v>0</v>
      </c>
      <c r="I11" s="14">
        <v>15</v>
      </c>
      <c r="J11" s="15">
        <v>99.47530157059586</v>
      </c>
      <c r="K11" s="14">
        <v>20</v>
      </c>
      <c r="L11" s="15">
        <v>75.02</v>
      </c>
      <c r="M11" s="14">
        <v>20</v>
      </c>
      <c r="N11" s="14">
        <v>0</v>
      </c>
      <c r="O11" s="14">
        <v>0</v>
      </c>
      <c r="P11" s="14">
        <v>15</v>
      </c>
      <c r="Q11" s="14">
        <v>0</v>
      </c>
      <c r="R11" s="14">
        <v>5</v>
      </c>
      <c r="S11" s="16">
        <v>8.8807454479469337E-3</v>
      </c>
      <c r="T11" s="14">
        <v>0</v>
      </c>
      <c r="U11" s="16">
        <v>0</v>
      </c>
      <c r="V11" s="14">
        <v>0</v>
      </c>
      <c r="W11" s="17">
        <v>0</v>
      </c>
      <c r="X11" s="18">
        <v>0</v>
      </c>
      <c r="Y11" s="19">
        <f t="shared" si="0"/>
        <v>105</v>
      </c>
      <c r="Z11" s="15">
        <f t="shared" si="1"/>
        <v>1.64</v>
      </c>
      <c r="AA11" s="20" t="s">
        <v>124</v>
      </c>
    </row>
    <row r="12" spans="2:27" ht="21.75" x14ac:dyDescent="0.25">
      <c r="B12" s="10">
        <v>6</v>
      </c>
      <c r="C12" s="11" t="s">
        <v>130</v>
      </c>
      <c r="D12" s="12">
        <v>0</v>
      </c>
      <c r="E12" s="13">
        <v>15</v>
      </c>
      <c r="F12" s="12">
        <v>0</v>
      </c>
      <c r="G12" s="13">
        <v>15</v>
      </c>
      <c r="H12" s="14">
        <v>0</v>
      </c>
      <c r="I12" s="14">
        <v>15</v>
      </c>
      <c r="J12" s="15">
        <v>98.104110217405221</v>
      </c>
      <c r="K12" s="14">
        <v>20</v>
      </c>
      <c r="L12" s="15">
        <v>67.91</v>
      </c>
      <c r="M12" s="14">
        <v>20</v>
      </c>
      <c r="N12" s="14">
        <v>1</v>
      </c>
      <c r="O12" s="14">
        <v>0</v>
      </c>
      <c r="P12" s="14">
        <v>15</v>
      </c>
      <c r="Q12" s="14">
        <v>0</v>
      </c>
      <c r="R12" s="14">
        <v>5</v>
      </c>
      <c r="S12" s="16">
        <v>1.7855499444487298E-2</v>
      </c>
      <c r="T12" s="14">
        <v>0</v>
      </c>
      <c r="U12" s="16">
        <v>6.3027915980946193E-3</v>
      </c>
      <c r="V12" s="14">
        <v>0</v>
      </c>
      <c r="W12" s="17">
        <v>0</v>
      </c>
      <c r="X12" s="18">
        <v>0</v>
      </c>
      <c r="Y12" s="19">
        <f t="shared" si="0"/>
        <v>105</v>
      </c>
      <c r="Z12" s="15">
        <f t="shared" si="1"/>
        <v>1.64</v>
      </c>
      <c r="AA12" s="20" t="s">
        <v>124</v>
      </c>
    </row>
    <row r="13" spans="2:27" ht="21.75" x14ac:dyDescent="0.25">
      <c r="B13" s="10">
        <v>7</v>
      </c>
      <c r="C13" s="11" t="s">
        <v>131</v>
      </c>
      <c r="D13" s="12">
        <v>0</v>
      </c>
      <c r="E13" s="13">
        <v>15</v>
      </c>
      <c r="F13" s="12">
        <v>0</v>
      </c>
      <c r="G13" s="13">
        <v>15</v>
      </c>
      <c r="H13" s="14">
        <v>0</v>
      </c>
      <c r="I13" s="14">
        <v>15</v>
      </c>
      <c r="J13" s="15">
        <v>92.47</v>
      </c>
      <c r="K13" s="14">
        <v>10</v>
      </c>
      <c r="L13" s="15">
        <v>69.67</v>
      </c>
      <c r="M13" s="14">
        <v>20</v>
      </c>
      <c r="N13" s="14">
        <v>2</v>
      </c>
      <c r="O13" s="14">
        <v>1</v>
      </c>
      <c r="P13" s="14">
        <v>0</v>
      </c>
      <c r="Q13" s="14">
        <v>0</v>
      </c>
      <c r="R13" s="14">
        <v>5</v>
      </c>
      <c r="S13" s="16">
        <v>3.0366998182317757E-2</v>
      </c>
      <c r="T13" s="14">
        <v>10</v>
      </c>
      <c r="U13" s="16">
        <v>3.315123906399868E-2</v>
      </c>
      <c r="V13" s="14">
        <v>10</v>
      </c>
      <c r="W13" s="17">
        <v>0</v>
      </c>
      <c r="X13" s="18">
        <v>0</v>
      </c>
      <c r="Y13" s="19">
        <f t="shared" si="0"/>
        <v>60</v>
      </c>
      <c r="Z13" s="15">
        <f t="shared" si="1"/>
        <v>0.94</v>
      </c>
      <c r="AA13" s="20" t="s">
        <v>132</v>
      </c>
    </row>
    <row r="14" spans="2:27" ht="32.25" x14ac:dyDescent="0.25">
      <c r="B14" s="10">
        <v>8</v>
      </c>
      <c r="C14" s="11" t="s">
        <v>133</v>
      </c>
      <c r="D14" s="12">
        <v>0</v>
      </c>
      <c r="E14" s="13">
        <v>15</v>
      </c>
      <c r="F14" s="12">
        <v>0</v>
      </c>
      <c r="G14" s="13">
        <v>15</v>
      </c>
      <c r="H14" s="14">
        <v>0</v>
      </c>
      <c r="I14" s="14">
        <v>15</v>
      </c>
      <c r="J14" s="15">
        <v>99.723761702127661</v>
      </c>
      <c r="K14" s="14">
        <v>20</v>
      </c>
      <c r="L14" s="15">
        <v>66.66</v>
      </c>
      <c r="M14" s="14">
        <v>20</v>
      </c>
      <c r="N14" s="14">
        <v>2</v>
      </c>
      <c r="O14" s="14">
        <v>0</v>
      </c>
      <c r="P14" s="14">
        <v>5</v>
      </c>
      <c r="Q14" s="14">
        <v>0</v>
      </c>
      <c r="R14" s="14">
        <v>5</v>
      </c>
      <c r="S14" s="16">
        <v>1.7673634620123699E-2</v>
      </c>
      <c r="T14" s="14">
        <v>0</v>
      </c>
      <c r="U14" s="16">
        <v>2.068510247496152E-3</v>
      </c>
      <c r="V14" s="14">
        <v>0</v>
      </c>
      <c r="W14" s="17">
        <v>0</v>
      </c>
      <c r="X14" s="18">
        <v>0</v>
      </c>
      <c r="Y14" s="19">
        <f t="shared" si="0"/>
        <v>95</v>
      </c>
      <c r="Z14" s="15">
        <f t="shared" si="1"/>
        <v>1.48</v>
      </c>
      <c r="AA14" s="20" t="s">
        <v>126</v>
      </c>
    </row>
    <row r="15" spans="2:27" ht="21.75" x14ac:dyDescent="0.25">
      <c r="B15" s="10">
        <v>9</v>
      </c>
      <c r="C15" s="11" t="s">
        <v>134</v>
      </c>
      <c r="D15" s="12">
        <v>0</v>
      </c>
      <c r="E15" s="13">
        <v>15</v>
      </c>
      <c r="F15" s="12">
        <v>0</v>
      </c>
      <c r="G15" s="13">
        <v>15</v>
      </c>
      <c r="H15" s="14">
        <v>0</v>
      </c>
      <c r="I15" s="14">
        <v>15</v>
      </c>
      <c r="J15" s="15">
        <v>98.661251567993105</v>
      </c>
      <c r="K15" s="14">
        <v>20</v>
      </c>
      <c r="L15" s="15">
        <v>65.010000000000005</v>
      </c>
      <c r="M15" s="14">
        <v>20</v>
      </c>
      <c r="N15" s="14">
        <v>0</v>
      </c>
      <c r="O15" s="14">
        <v>0</v>
      </c>
      <c r="P15" s="14">
        <v>15</v>
      </c>
      <c r="Q15" s="14">
        <v>0</v>
      </c>
      <c r="R15" s="14">
        <v>5</v>
      </c>
      <c r="S15" s="16">
        <v>1.9E-2</v>
      </c>
      <c r="T15" s="14">
        <v>0</v>
      </c>
      <c r="U15" s="16">
        <v>0</v>
      </c>
      <c r="V15" s="14">
        <v>0</v>
      </c>
      <c r="W15" s="17">
        <v>0</v>
      </c>
      <c r="X15" s="18">
        <v>0</v>
      </c>
      <c r="Y15" s="19">
        <f t="shared" si="0"/>
        <v>105</v>
      </c>
      <c r="Z15" s="15">
        <f t="shared" si="1"/>
        <v>1.64</v>
      </c>
      <c r="AA15" s="20" t="s">
        <v>124</v>
      </c>
    </row>
    <row r="16" spans="2:27" ht="21.75" x14ac:dyDescent="0.25">
      <c r="B16" s="10">
        <v>10</v>
      </c>
      <c r="C16" s="11" t="s">
        <v>135</v>
      </c>
      <c r="D16" s="12">
        <v>0</v>
      </c>
      <c r="E16" s="13">
        <v>15</v>
      </c>
      <c r="F16" s="12">
        <v>0</v>
      </c>
      <c r="G16" s="13">
        <v>15</v>
      </c>
      <c r="H16" s="14">
        <v>0</v>
      </c>
      <c r="I16" s="14">
        <v>15</v>
      </c>
      <c r="J16" s="15">
        <v>99.490936824710815</v>
      </c>
      <c r="K16" s="14">
        <v>20</v>
      </c>
      <c r="L16" s="15">
        <v>75.069999999999993</v>
      </c>
      <c r="M16" s="14">
        <v>20</v>
      </c>
      <c r="N16" s="14">
        <v>0</v>
      </c>
      <c r="O16" s="14">
        <v>0</v>
      </c>
      <c r="P16" s="14">
        <v>15</v>
      </c>
      <c r="Q16" s="14">
        <v>0</v>
      </c>
      <c r="R16" s="14">
        <v>5</v>
      </c>
      <c r="S16" s="16">
        <v>9.2733331357255453E-3</v>
      </c>
      <c r="T16" s="14">
        <v>0</v>
      </c>
      <c r="U16" s="16">
        <v>0</v>
      </c>
      <c r="V16" s="14">
        <v>0</v>
      </c>
      <c r="W16" s="17">
        <v>0</v>
      </c>
      <c r="X16" s="18">
        <v>0</v>
      </c>
      <c r="Y16" s="19">
        <f t="shared" si="0"/>
        <v>105</v>
      </c>
      <c r="Z16" s="15">
        <f t="shared" si="1"/>
        <v>1.64</v>
      </c>
      <c r="AA16" s="20" t="s">
        <v>124</v>
      </c>
    </row>
    <row r="17" spans="2:27" ht="21" x14ac:dyDescent="0.25">
      <c r="B17" s="10">
        <v>11</v>
      </c>
      <c r="C17" s="11" t="s">
        <v>136</v>
      </c>
      <c r="D17" s="12">
        <v>0</v>
      </c>
      <c r="E17" s="13">
        <v>15</v>
      </c>
      <c r="F17" s="12">
        <v>0</v>
      </c>
      <c r="G17" s="13">
        <v>15</v>
      </c>
      <c r="H17" s="14">
        <v>0</v>
      </c>
      <c r="I17" s="14">
        <v>15</v>
      </c>
      <c r="J17" s="15">
        <v>98.901866134751771</v>
      </c>
      <c r="K17" s="14">
        <v>20</v>
      </c>
      <c r="L17" s="15">
        <v>70.36</v>
      </c>
      <c r="M17" s="14">
        <v>20</v>
      </c>
      <c r="N17" s="14">
        <v>0</v>
      </c>
      <c r="O17" s="14">
        <v>0</v>
      </c>
      <c r="P17" s="14">
        <v>15</v>
      </c>
      <c r="Q17" s="14">
        <v>0</v>
      </c>
      <c r="R17" s="14">
        <v>5</v>
      </c>
      <c r="S17" s="16">
        <v>2.1689046328482234E-2</v>
      </c>
      <c r="T17" s="14">
        <v>10</v>
      </c>
      <c r="U17" s="16">
        <v>0</v>
      </c>
      <c r="V17" s="14">
        <v>0</v>
      </c>
      <c r="W17" s="17">
        <v>0</v>
      </c>
      <c r="X17" s="18">
        <v>0</v>
      </c>
      <c r="Y17" s="19">
        <f t="shared" si="0"/>
        <v>95</v>
      </c>
      <c r="Z17" s="15">
        <f t="shared" si="1"/>
        <v>1.48</v>
      </c>
      <c r="AA17" s="20" t="s">
        <v>126</v>
      </c>
    </row>
    <row r="18" spans="2:27" ht="21.75" x14ac:dyDescent="0.25">
      <c r="B18" s="10">
        <v>12</v>
      </c>
      <c r="C18" s="11" t="s">
        <v>137</v>
      </c>
      <c r="D18" s="12">
        <v>0</v>
      </c>
      <c r="E18" s="13">
        <v>15</v>
      </c>
      <c r="F18" s="12">
        <v>0</v>
      </c>
      <c r="G18" s="13">
        <v>15</v>
      </c>
      <c r="H18" s="14">
        <v>0</v>
      </c>
      <c r="I18" s="14">
        <v>15</v>
      </c>
      <c r="J18" s="15">
        <v>99.765973125081814</v>
      </c>
      <c r="K18" s="14">
        <v>20</v>
      </c>
      <c r="L18" s="15">
        <v>73.05</v>
      </c>
      <c r="M18" s="14">
        <v>20</v>
      </c>
      <c r="N18" s="14">
        <v>2</v>
      </c>
      <c r="O18" s="14">
        <v>0</v>
      </c>
      <c r="P18" s="14">
        <v>5</v>
      </c>
      <c r="Q18" s="14">
        <v>0</v>
      </c>
      <c r="R18" s="14">
        <v>5</v>
      </c>
      <c r="S18" s="16">
        <v>1.7223703234252409E-2</v>
      </c>
      <c r="T18" s="14">
        <v>0</v>
      </c>
      <c r="U18" s="16">
        <v>0</v>
      </c>
      <c r="V18" s="14">
        <v>0</v>
      </c>
      <c r="W18" s="17">
        <v>0</v>
      </c>
      <c r="X18" s="18">
        <v>0</v>
      </c>
      <c r="Y18" s="19">
        <f t="shared" si="0"/>
        <v>95</v>
      </c>
      <c r="Z18" s="15">
        <f t="shared" si="1"/>
        <v>1.48</v>
      </c>
      <c r="AA18" s="20" t="s">
        <v>126</v>
      </c>
    </row>
    <row r="19" spans="2:27" ht="21" x14ac:dyDescent="0.25">
      <c r="B19" s="10">
        <v>13</v>
      </c>
      <c r="C19" s="11" t="s">
        <v>138</v>
      </c>
      <c r="D19" s="12">
        <v>0</v>
      </c>
      <c r="E19" s="13">
        <v>15</v>
      </c>
      <c r="F19" s="12">
        <v>0</v>
      </c>
      <c r="G19" s="13">
        <v>15</v>
      </c>
      <c r="H19" s="14">
        <v>0</v>
      </c>
      <c r="I19" s="14">
        <v>15</v>
      </c>
      <c r="J19" s="15">
        <v>99.953627672763062</v>
      </c>
      <c r="K19" s="14">
        <v>20</v>
      </c>
      <c r="L19" s="15">
        <v>65.5</v>
      </c>
      <c r="M19" s="14">
        <v>20</v>
      </c>
      <c r="N19" s="21">
        <v>0</v>
      </c>
      <c r="O19" s="14">
        <v>0</v>
      </c>
      <c r="P19" s="14">
        <v>15</v>
      </c>
      <c r="Q19" s="14">
        <v>0</v>
      </c>
      <c r="R19" s="14">
        <v>5</v>
      </c>
      <c r="S19" s="16">
        <v>4.0080414232787596E-2</v>
      </c>
      <c r="T19" s="14">
        <v>10</v>
      </c>
      <c r="U19" s="16">
        <v>7.1921621433581156E-18</v>
      </c>
      <c r="V19" s="14">
        <v>0</v>
      </c>
      <c r="W19" s="17">
        <v>0</v>
      </c>
      <c r="X19" s="18">
        <v>0</v>
      </c>
      <c r="Y19" s="19">
        <f t="shared" si="0"/>
        <v>95</v>
      </c>
      <c r="Z19" s="15">
        <f t="shared" si="1"/>
        <v>1.48</v>
      </c>
      <c r="AA19" s="20" t="s">
        <v>126</v>
      </c>
    </row>
    <row r="20" spans="2:27" ht="21.75" x14ac:dyDescent="0.25">
      <c r="B20" s="10">
        <v>14</v>
      </c>
      <c r="C20" s="22" t="s">
        <v>139</v>
      </c>
      <c r="D20" s="12">
        <v>0</v>
      </c>
      <c r="E20" s="13">
        <v>15</v>
      </c>
      <c r="F20" s="12">
        <v>0</v>
      </c>
      <c r="G20" s="13">
        <v>15</v>
      </c>
      <c r="H20" s="14">
        <v>0</v>
      </c>
      <c r="I20" s="14">
        <v>15</v>
      </c>
      <c r="J20" s="15">
        <v>99.306261730080195</v>
      </c>
      <c r="K20" s="14">
        <v>20</v>
      </c>
      <c r="L20" s="15">
        <v>70.540000000000006</v>
      </c>
      <c r="M20" s="14">
        <v>20</v>
      </c>
      <c r="N20" s="14">
        <v>0</v>
      </c>
      <c r="O20" s="14">
        <v>0</v>
      </c>
      <c r="P20" s="14">
        <v>15</v>
      </c>
      <c r="Q20" s="14">
        <v>0</v>
      </c>
      <c r="R20" s="14">
        <v>5</v>
      </c>
      <c r="S20" s="16">
        <v>4.5744750306683118E-5</v>
      </c>
      <c r="T20" s="14">
        <v>0</v>
      </c>
      <c r="U20" s="16">
        <v>3.8313827027287063E-3</v>
      </c>
      <c r="V20" s="14">
        <v>0</v>
      </c>
      <c r="W20" s="17">
        <v>0</v>
      </c>
      <c r="X20" s="18">
        <v>0</v>
      </c>
      <c r="Y20" s="19">
        <f t="shared" si="0"/>
        <v>105</v>
      </c>
      <c r="Z20" s="15">
        <f t="shared" si="1"/>
        <v>1.64</v>
      </c>
      <c r="AA20" s="20" t="s">
        <v>124</v>
      </c>
    </row>
    <row r="21" spans="2:27" ht="21.75" x14ac:dyDescent="0.25">
      <c r="B21" s="10">
        <v>15</v>
      </c>
      <c r="C21" s="23" t="s">
        <v>140</v>
      </c>
      <c r="D21" s="12">
        <v>0</v>
      </c>
      <c r="E21" s="13">
        <v>15</v>
      </c>
      <c r="F21" s="12">
        <v>0</v>
      </c>
      <c r="G21" s="13">
        <v>15</v>
      </c>
      <c r="H21" s="14">
        <v>0</v>
      </c>
      <c r="I21" s="14">
        <v>15</v>
      </c>
      <c r="J21" s="15">
        <v>99.911437146249611</v>
      </c>
      <c r="K21" s="14">
        <v>20</v>
      </c>
      <c r="L21" s="15">
        <v>68.16</v>
      </c>
      <c r="M21" s="14">
        <v>20</v>
      </c>
      <c r="N21" s="14">
        <v>1</v>
      </c>
      <c r="O21" s="14">
        <v>1</v>
      </c>
      <c r="P21" s="14">
        <v>0</v>
      </c>
      <c r="Q21" s="14">
        <v>0</v>
      </c>
      <c r="R21" s="14">
        <v>5</v>
      </c>
      <c r="S21" s="16">
        <v>2.6903246209745036E-2</v>
      </c>
      <c r="T21" s="14">
        <v>10</v>
      </c>
      <c r="U21" s="16">
        <v>0</v>
      </c>
      <c r="V21" s="14">
        <v>0</v>
      </c>
      <c r="W21" s="17">
        <v>0</v>
      </c>
      <c r="X21" s="18">
        <v>0</v>
      </c>
      <c r="Y21" s="19">
        <f t="shared" si="0"/>
        <v>80</v>
      </c>
      <c r="Z21" s="15">
        <f t="shared" si="1"/>
        <v>1.25</v>
      </c>
      <c r="AA21" s="20" t="s">
        <v>126</v>
      </c>
    </row>
    <row r="22" spans="2:27" ht="21.75" x14ac:dyDescent="0.25">
      <c r="B22" s="10">
        <v>16</v>
      </c>
      <c r="C22" s="11" t="s">
        <v>141</v>
      </c>
      <c r="D22" s="12">
        <v>0</v>
      </c>
      <c r="E22" s="13">
        <v>15</v>
      </c>
      <c r="F22" s="12">
        <v>0</v>
      </c>
      <c r="G22" s="13">
        <v>15</v>
      </c>
      <c r="H22" s="14">
        <v>0</v>
      </c>
      <c r="I22" s="14">
        <v>15</v>
      </c>
      <c r="J22" s="15">
        <v>98.251174260451364</v>
      </c>
      <c r="K22" s="14">
        <v>20</v>
      </c>
      <c r="L22" s="15">
        <v>73.02</v>
      </c>
      <c r="M22" s="14">
        <v>20</v>
      </c>
      <c r="N22" s="14">
        <v>1</v>
      </c>
      <c r="O22" s="14">
        <v>0</v>
      </c>
      <c r="P22" s="14">
        <v>15</v>
      </c>
      <c r="Q22" s="14">
        <v>0</v>
      </c>
      <c r="R22" s="14">
        <v>5</v>
      </c>
      <c r="S22" s="16">
        <v>1.0638026163305473E-2</v>
      </c>
      <c r="T22" s="14">
        <v>0</v>
      </c>
      <c r="U22" s="16">
        <v>0</v>
      </c>
      <c r="V22" s="14">
        <v>0</v>
      </c>
      <c r="W22" s="17">
        <v>0</v>
      </c>
      <c r="X22" s="18">
        <v>0</v>
      </c>
      <c r="Y22" s="19">
        <f t="shared" si="0"/>
        <v>105</v>
      </c>
      <c r="Z22" s="15">
        <f t="shared" si="1"/>
        <v>1.64</v>
      </c>
      <c r="AA22" s="20" t="s">
        <v>124</v>
      </c>
    </row>
    <row r="23" spans="2:27" ht="21.75" x14ac:dyDescent="0.25">
      <c r="B23" s="10">
        <v>17</v>
      </c>
      <c r="C23" s="11" t="s">
        <v>142</v>
      </c>
      <c r="D23" s="12">
        <v>0</v>
      </c>
      <c r="E23" s="13">
        <v>15</v>
      </c>
      <c r="F23" s="12">
        <v>0</v>
      </c>
      <c r="G23" s="13">
        <v>15</v>
      </c>
      <c r="H23" s="14">
        <v>0</v>
      </c>
      <c r="I23" s="14">
        <v>15</v>
      </c>
      <c r="J23" s="15">
        <v>100</v>
      </c>
      <c r="K23" s="14">
        <v>20</v>
      </c>
      <c r="L23" s="15">
        <v>71.739999999999995</v>
      </c>
      <c r="M23" s="14">
        <v>20</v>
      </c>
      <c r="N23" s="14">
        <v>0</v>
      </c>
      <c r="O23" s="14">
        <v>0</v>
      </c>
      <c r="P23" s="14">
        <v>15</v>
      </c>
      <c r="Q23" s="14">
        <v>0</v>
      </c>
      <c r="R23" s="14">
        <v>5</v>
      </c>
      <c r="S23" s="16">
        <v>1.9E-2</v>
      </c>
      <c r="T23" s="14">
        <v>0</v>
      </c>
      <c r="U23" s="16">
        <v>7.5751048951048948E-3</v>
      </c>
      <c r="V23" s="14">
        <v>0</v>
      </c>
      <c r="W23" s="17">
        <v>0</v>
      </c>
      <c r="X23" s="18">
        <v>0</v>
      </c>
      <c r="Y23" s="19">
        <f t="shared" si="0"/>
        <v>105</v>
      </c>
      <c r="Z23" s="15">
        <f t="shared" si="1"/>
        <v>1.64</v>
      </c>
      <c r="AA23" s="20" t="s">
        <v>124</v>
      </c>
    </row>
    <row r="24" spans="2:27" ht="21.75" x14ac:dyDescent="0.25">
      <c r="B24" s="10">
        <v>18</v>
      </c>
      <c r="C24" s="11" t="s">
        <v>143</v>
      </c>
      <c r="D24" s="12">
        <v>0</v>
      </c>
      <c r="E24" s="13">
        <v>15</v>
      </c>
      <c r="F24" s="12">
        <v>0</v>
      </c>
      <c r="G24" s="13">
        <v>15</v>
      </c>
      <c r="H24" s="14">
        <v>0</v>
      </c>
      <c r="I24" s="14">
        <v>15</v>
      </c>
      <c r="J24" s="15">
        <v>91.3</v>
      </c>
      <c r="K24" s="14">
        <v>10</v>
      </c>
      <c r="L24" s="15">
        <v>65.63</v>
      </c>
      <c r="M24" s="14">
        <v>20</v>
      </c>
      <c r="N24" s="14">
        <v>0</v>
      </c>
      <c r="O24" s="14">
        <v>0</v>
      </c>
      <c r="P24" s="14">
        <v>15</v>
      </c>
      <c r="Q24" s="14">
        <v>0</v>
      </c>
      <c r="R24" s="14">
        <v>5</v>
      </c>
      <c r="S24" s="16">
        <v>1.9386172342042238E-2</v>
      </c>
      <c r="T24" s="14">
        <v>0</v>
      </c>
      <c r="U24" s="16">
        <v>4.3447047112418792E-2</v>
      </c>
      <c r="V24" s="14">
        <v>10</v>
      </c>
      <c r="W24" s="17">
        <v>0</v>
      </c>
      <c r="X24" s="18">
        <v>0</v>
      </c>
      <c r="Y24" s="19">
        <f t="shared" si="0"/>
        <v>85</v>
      </c>
      <c r="Z24" s="15">
        <f t="shared" si="1"/>
        <v>1.33</v>
      </c>
      <c r="AA24" s="20" t="s">
        <v>126</v>
      </c>
    </row>
    <row r="25" spans="2:27" ht="21.75" x14ac:dyDescent="0.25">
      <c r="B25" s="10">
        <v>19</v>
      </c>
      <c r="C25" s="11" t="s">
        <v>144</v>
      </c>
      <c r="D25" s="12">
        <v>0</v>
      </c>
      <c r="E25" s="13">
        <v>15</v>
      </c>
      <c r="F25" s="12">
        <v>0</v>
      </c>
      <c r="G25" s="13">
        <v>15</v>
      </c>
      <c r="H25" s="14">
        <v>0</v>
      </c>
      <c r="I25" s="14">
        <v>15</v>
      </c>
      <c r="J25" s="15">
        <v>91.541118018752528</v>
      </c>
      <c r="K25" s="14">
        <v>10</v>
      </c>
      <c r="L25" s="15">
        <v>68.349999999999994</v>
      </c>
      <c r="M25" s="14">
        <v>20</v>
      </c>
      <c r="N25" s="14">
        <v>0</v>
      </c>
      <c r="O25" s="14">
        <v>0</v>
      </c>
      <c r="P25" s="14">
        <v>15</v>
      </c>
      <c r="Q25" s="14">
        <v>0</v>
      </c>
      <c r="R25" s="14">
        <v>5</v>
      </c>
      <c r="S25" s="16">
        <v>1.0097838884610846E-3</v>
      </c>
      <c r="T25" s="14">
        <v>0</v>
      </c>
      <c r="U25" s="16">
        <v>7.2174804623176131E-3</v>
      </c>
      <c r="V25" s="14">
        <v>0</v>
      </c>
      <c r="W25" s="17">
        <v>0</v>
      </c>
      <c r="X25" s="18">
        <v>0</v>
      </c>
      <c r="Y25" s="19">
        <f t="shared" si="0"/>
        <v>95</v>
      </c>
      <c r="Z25" s="15">
        <f t="shared" si="1"/>
        <v>1.48</v>
      </c>
      <c r="AA25" s="20" t="s">
        <v>126</v>
      </c>
    </row>
    <row r="26" spans="2:27" ht="21.75" x14ac:dyDescent="0.25">
      <c r="B26" s="10">
        <v>20</v>
      </c>
      <c r="C26" s="11" t="s">
        <v>145</v>
      </c>
      <c r="D26" s="12">
        <v>0</v>
      </c>
      <c r="E26" s="13">
        <v>15</v>
      </c>
      <c r="F26" s="12">
        <v>0</v>
      </c>
      <c r="G26" s="13">
        <v>15</v>
      </c>
      <c r="H26" s="14">
        <v>0</v>
      </c>
      <c r="I26" s="14">
        <v>15</v>
      </c>
      <c r="J26" s="15">
        <v>95.2</v>
      </c>
      <c r="K26" s="14">
        <v>20</v>
      </c>
      <c r="L26" s="15">
        <v>70.489999999999995</v>
      </c>
      <c r="M26" s="14">
        <v>20</v>
      </c>
      <c r="N26" s="14">
        <v>0</v>
      </c>
      <c r="O26" s="14">
        <v>0</v>
      </c>
      <c r="P26" s="14">
        <v>15</v>
      </c>
      <c r="Q26" s="14">
        <v>0</v>
      </c>
      <c r="R26" s="14">
        <v>5</v>
      </c>
      <c r="S26" s="16">
        <v>4.5329291026132753E-3</v>
      </c>
      <c r="T26" s="14">
        <v>0</v>
      </c>
      <c r="U26" s="16">
        <v>0</v>
      </c>
      <c r="V26" s="14">
        <v>0</v>
      </c>
      <c r="W26" s="17">
        <v>0</v>
      </c>
      <c r="X26" s="18">
        <v>0</v>
      </c>
      <c r="Y26" s="19">
        <f t="shared" si="0"/>
        <v>105</v>
      </c>
      <c r="Z26" s="15">
        <f t="shared" si="1"/>
        <v>1.64</v>
      </c>
      <c r="AA26" s="20" t="s">
        <v>124</v>
      </c>
    </row>
    <row r="27" spans="2:27" ht="21.75" x14ac:dyDescent="0.25">
      <c r="B27" s="10">
        <v>21</v>
      </c>
      <c r="C27" s="11" t="s">
        <v>146</v>
      </c>
      <c r="D27" s="12">
        <v>0</v>
      </c>
      <c r="E27" s="13">
        <v>15</v>
      </c>
      <c r="F27" s="12">
        <v>0</v>
      </c>
      <c r="G27" s="13">
        <v>15</v>
      </c>
      <c r="H27" s="14">
        <v>0</v>
      </c>
      <c r="I27" s="14">
        <v>15</v>
      </c>
      <c r="J27" s="15">
        <v>97.534708372568431</v>
      </c>
      <c r="K27" s="14">
        <v>20</v>
      </c>
      <c r="L27" s="15">
        <v>48.99</v>
      </c>
      <c r="M27" s="14">
        <v>0</v>
      </c>
      <c r="N27" s="14">
        <v>2</v>
      </c>
      <c r="O27" s="14">
        <v>2</v>
      </c>
      <c r="P27" s="14">
        <v>0</v>
      </c>
      <c r="Q27" s="14">
        <v>0</v>
      </c>
      <c r="R27" s="14">
        <v>5</v>
      </c>
      <c r="S27" s="16">
        <v>1.0765154478966889E-2</v>
      </c>
      <c r="T27" s="14">
        <v>0</v>
      </c>
      <c r="U27" s="16">
        <v>6.5744710656647169E-3</v>
      </c>
      <c r="V27" s="14">
        <v>0</v>
      </c>
      <c r="W27" s="17">
        <v>0</v>
      </c>
      <c r="X27" s="18">
        <v>0</v>
      </c>
      <c r="Y27" s="19">
        <f t="shared" si="0"/>
        <v>70</v>
      </c>
      <c r="Z27" s="15">
        <f t="shared" si="1"/>
        <v>1.0900000000000001</v>
      </c>
      <c r="AA27" s="20" t="s">
        <v>147</v>
      </c>
    </row>
    <row r="28" spans="2:27" ht="21.75" x14ac:dyDescent="0.25">
      <c r="B28" s="10">
        <v>22</v>
      </c>
      <c r="C28" s="11" t="s">
        <v>148</v>
      </c>
      <c r="D28" s="12">
        <v>0</v>
      </c>
      <c r="E28" s="13">
        <v>15</v>
      </c>
      <c r="F28" s="12">
        <v>0</v>
      </c>
      <c r="G28" s="13">
        <v>15</v>
      </c>
      <c r="H28" s="14">
        <v>0</v>
      </c>
      <c r="I28" s="14">
        <v>15</v>
      </c>
      <c r="J28" s="15">
        <v>95.087121403650713</v>
      </c>
      <c r="K28" s="14">
        <v>20</v>
      </c>
      <c r="L28" s="15">
        <v>71.34</v>
      </c>
      <c r="M28" s="14">
        <v>20</v>
      </c>
      <c r="N28" s="14">
        <v>2</v>
      </c>
      <c r="O28" s="14">
        <v>0</v>
      </c>
      <c r="P28" s="14">
        <v>5</v>
      </c>
      <c r="Q28" s="14">
        <v>0</v>
      </c>
      <c r="R28" s="14">
        <v>5</v>
      </c>
      <c r="S28" s="16">
        <v>0.03</v>
      </c>
      <c r="T28" s="14">
        <v>10</v>
      </c>
      <c r="U28" s="16">
        <v>1.1146357708362944E-2</v>
      </c>
      <c r="V28" s="14">
        <v>0</v>
      </c>
      <c r="W28" s="17">
        <v>0</v>
      </c>
      <c r="X28" s="18">
        <v>0</v>
      </c>
      <c r="Y28" s="19">
        <f t="shared" si="0"/>
        <v>85</v>
      </c>
      <c r="Z28" s="15">
        <f t="shared" si="1"/>
        <v>1.33</v>
      </c>
      <c r="AA28" s="20" t="s">
        <v>126</v>
      </c>
    </row>
    <row r="29" spans="2:27" ht="21.75" x14ac:dyDescent="0.25">
      <c r="B29" s="10">
        <v>23</v>
      </c>
      <c r="C29" s="11" t="s">
        <v>149</v>
      </c>
      <c r="D29" s="12">
        <v>0</v>
      </c>
      <c r="E29" s="13">
        <v>15</v>
      </c>
      <c r="F29" s="12">
        <v>0</v>
      </c>
      <c r="G29" s="13">
        <v>15</v>
      </c>
      <c r="H29" s="14">
        <v>0</v>
      </c>
      <c r="I29" s="14">
        <v>15</v>
      </c>
      <c r="J29" s="15">
        <v>97.609395287141069</v>
      </c>
      <c r="K29" s="14">
        <v>20</v>
      </c>
      <c r="L29" s="15">
        <v>72.31</v>
      </c>
      <c r="M29" s="14">
        <v>20</v>
      </c>
      <c r="N29" s="14">
        <v>1</v>
      </c>
      <c r="O29" s="14">
        <v>0</v>
      </c>
      <c r="P29" s="14">
        <v>15</v>
      </c>
      <c r="Q29" s="14">
        <v>0</v>
      </c>
      <c r="R29" s="14">
        <v>5</v>
      </c>
      <c r="S29" s="16">
        <v>1.9345111847161529E-5</v>
      </c>
      <c r="T29" s="14">
        <v>0</v>
      </c>
      <c r="U29" s="16">
        <v>3.9960046428588287E-3</v>
      </c>
      <c r="V29" s="14">
        <v>0</v>
      </c>
      <c r="W29" s="17">
        <v>0</v>
      </c>
      <c r="X29" s="18">
        <v>0</v>
      </c>
      <c r="Y29" s="19">
        <f t="shared" si="0"/>
        <v>105</v>
      </c>
      <c r="Z29" s="15">
        <f t="shared" si="1"/>
        <v>1.64</v>
      </c>
      <c r="AA29" s="20" t="s">
        <v>124</v>
      </c>
    </row>
    <row r="30" spans="2:27" ht="21.75" x14ac:dyDescent="0.25">
      <c r="B30" s="10">
        <v>24</v>
      </c>
      <c r="C30" s="11" t="s">
        <v>150</v>
      </c>
      <c r="D30" s="12">
        <v>0</v>
      </c>
      <c r="E30" s="13">
        <v>15</v>
      </c>
      <c r="F30" s="12">
        <v>0</v>
      </c>
      <c r="G30" s="13">
        <v>15</v>
      </c>
      <c r="H30" s="14">
        <v>0</v>
      </c>
      <c r="I30" s="14">
        <v>15</v>
      </c>
      <c r="J30" s="15">
        <v>98.110402123312198</v>
      </c>
      <c r="K30" s="14">
        <v>20</v>
      </c>
      <c r="L30" s="15">
        <v>69.150000000000006</v>
      </c>
      <c r="M30" s="14">
        <v>20</v>
      </c>
      <c r="N30" s="14">
        <v>0</v>
      </c>
      <c r="O30" s="14">
        <v>0</v>
      </c>
      <c r="P30" s="14">
        <v>15</v>
      </c>
      <c r="Q30" s="14">
        <v>0</v>
      </c>
      <c r="R30" s="14">
        <v>5</v>
      </c>
      <c r="S30" s="16">
        <v>4.8050706653472728E-3</v>
      </c>
      <c r="T30" s="14">
        <v>0</v>
      </c>
      <c r="U30" s="16">
        <v>6.5409947808405351E-3</v>
      </c>
      <c r="V30" s="14">
        <v>0</v>
      </c>
      <c r="W30" s="17">
        <v>0</v>
      </c>
      <c r="X30" s="18">
        <v>0</v>
      </c>
      <c r="Y30" s="19">
        <f t="shared" si="0"/>
        <v>105</v>
      </c>
      <c r="Z30" s="15">
        <f t="shared" si="1"/>
        <v>1.64</v>
      </c>
      <c r="AA30" s="20" t="s">
        <v>124</v>
      </c>
    </row>
    <row r="31" spans="2:27" ht="32.25" x14ac:dyDescent="0.25">
      <c r="B31" s="10">
        <v>25</v>
      </c>
      <c r="C31" s="11" t="s">
        <v>151</v>
      </c>
      <c r="D31" s="12">
        <v>0</v>
      </c>
      <c r="E31" s="13">
        <v>15</v>
      </c>
      <c r="F31" s="12">
        <v>0</v>
      </c>
      <c r="G31" s="13">
        <v>15</v>
      </c>
      <c r="H31" s="14">
        <v>0</v>
      </c>
      <c r="I31" s="14">
        <v>15</v>
      </c>
      <c r="J31" s="15">
        <v>94.29</v>
      </c>
      <c r="K31" s="14">
        <v>10</v>
      </c>
      <c r="L31" s="15">
        <v>73.650000000000006</v>
      </c>
      <c r="M31" s="14">
        <v>20</v>
      </c>
      <c r="N31" s="14">
        <v>1</v>
      </c>
      <c r="O31" s="14">
        <v>0</v>
      </c>
      <c r="P31" s="14">
        <v>15</v>
      </c>
      <c r="Q31" s="14">
        <v>0</v>
      </c>
      <c r="R31" s="14">
        <v>5</v>
      </c>
      <c r="S31" s="16">
        <v>1.8026186979370386E-2</v>
      </c>
      <c r="T31" s="14">
        <v>0</v>
      </c>
      <c r="U31" s="16">
        <v>9.9307389220863098E-3</v>
      </c>
      <c r="V31" s="14">
        <v>0</v>
      </c>
      <c r="W31" s="17">
        <v>0</v>
      </c>
      <c r="X31" s="18">
        <v>0</v>
      </c>
      <c r="Y31" s="19">
        <f t="shared" si="0"/>
        <v>95</v>
      </c>
      <c r="Z31" s="15">
        <f t="shared" si="1"/>
        <v>1.48</v>
      </c>
      <c r="AA31" s="20" t="s">
        <v>126</v>
      </c>
    </row>
    <row r="32" spans="2:27" ht="21.75" x14ac:dyDescent="0.25">
      <c r="B32" s="10">
        <v>26</v>
      </c>
      <c r="C32" s="11" t="s">
        <v>152</v>
      </c>
      <c r="D32" s="12">
        <v>0</v>
      </c>
      <c r="E32" s="13">
        <v>15</v>
      </c>
      <c r="F32" s="12">
        <v>0</v>
      </c>
      <c r="G32" s="13">
        <v>15</v>
      </c>
      <c r="H32" s="14">
        <v>0</v>
      </c>
      <c r="I32" s="14">
        <v>15</v>
      </c>
      <c r="J32" s="15">
        <v>99.989161051092807</v>
      </c>
      <c r="K32" s="14">
        <v>20</v>
      </c>
      <c r="L32" s="15">
        <v>73.489999999999995</v>
      </c>
      <c r="M32" s="14">
        <v>20</v>
      </c>
      <c r="N32" s="14">
        <v>1</v>
      </c>
      <c r="O32" s="14">
        <v>0</v>
      </c>
      <c r="P32" s="14">
        <v>15</v>
      </c>
      <c r="Q32" s="14">
        <v>0</v>
      </c>
      <c r="R32" s="14">
        <v>5</v>
      </c>
      <c r="S32" s="16">
        <v>3.5877432479594018E-2</v>
      </c>
      <c r="T32" s="14">
        <v>10</v>
      </c>
      <c r="U32" s="16">
        <v>5.2586450833175041E-3</v>
      </c>
      <c r="V32" s="14">
        <v>0</v>
      </c>
      <c r="W32" s="17">
        <v>0</v>
      </c>
      <c r="X32" s="18">
        <v>0</v>
      </c>
      <c r="Y32" s="19">
        <f t="shared" si="0"/>
        <v>95</v>
      </c>
      <c r="Z32" s="15">
        <f t="shared" si="1"/>
        <v>1.48</v>
      </c>
      <c r="AA32" s="20" t="s">
        <v>126</v>
      </c>
    </row>
    <row r="33" spans="2:27" ht="21.75" x14ac:dyDescent="0.25">
      <c r="B33" s="10">
        <v>27</v>
      </c>
      <c r="C33" s="11" t="s">
        <v>153</v>
      </c>
      <c r="D33" s="12">
        <v>0</v>
      </c>
      <c r="E33" s="13">
        <v>15</v>
      </c>
      <c r="F33" s="12">
        <v>0</v>
      </c>
      <c r="G33" s="13">
        <v>15</v>
      </c>
      <c r="H33" s="14">
        <v>0</v>
      </c>
      <c r="I33" s="14">
        <v>15</v>
      </c>
      <c r="J33" s="15">
        <v>99.695909113013968</v>
      </c>
      <c r="K33" s="14">
        <v>20</v>
      </c>
      <c r="L33" s="15">
        <v>66.959999999999994</v>
      </c>
      <c r="M33" s="14">
        <v>20</v>
      </c>
      <c r="N33" s="14">
        <v>1</v>
      </c>
      <c r="O33" s="14">
        <v>1</v>
      </c>
      <c r="P33" s="14">
        <v>0</v>
      </c>
      <c r="Q33" s="14">
        <v>0</v>
      </c>
      <c r="R33" s="14">
        <v>5</v>
      </c>
      <c r="S33" s="16">
        <v>8.6347965153534215E-3</v>
      </c>
      <c r="T33" s="14">
        <v>0</v>
      </c>
      <c r="U33" s="16">
        <v>0</v>
      </c>
      <c r="V33" s="14">
        <v>0</v>
      </c>
      <c r="W33" s="17">
        <v>0</v>
      </c>
      <c r="X33" s="18">
        <v>0</v>
      </c>
      <c r="Y33" s="19">
        <f t="shared" si="0"/>
        <v>90</v>
      </c>
      <c r="Z33" s="15">
        <f t="shared" si="1"/>
        <v>1.41</v>
      </c>
      <c r="AA33" s="20" t="s">
        <v>126</v>
      </c>
    </row>
    <row r="34" spans="2:27" ht="21.75" x14ac:dyDescent="0.25">
      <c r="B34" s="10">
        <v>28</v>
      </c>
      <c r="C34" s="11" t="s">
        <v>154</v>
      </c>
      <c r="D34" s="12">
        <v>0</v>
      </c>
      <c r="E34" s="13">
        <v>15</v>
      </c>
      <c r="F34" s="12">
        <v>0</v>
      </c>
      <c r="G34" s="13">
        <v>15</v>
      </c>
      <c r="H34" s="14">
        <v>0</v>
      </c>
      <c r="I34" s="14">
        <v>15</v>
      </c>
      <c r="J34" s="15">
        <v>99.806965554763565</v>
      </c>
      <c r="K34" s="14">
        <v>20</v>
      </c>
      <c r="L34" s="15">
        <v>69.900000000000006</v>
      </c>
      <c r="M34" s="14">
        <v>20</v>
      </c>
      <c r="N34" s="14">
        <v>0</v>
      </c>
      <c r="O34" s="14">
        <v>0</v>
      </c>
      <c r="P34" s="14">
        <v>15</v>
      </c>
      <c r="Q34" s="14">
        <v>0</v>
      </c>
      <c r="R34" s="14">
        <v>5</v>
      </c>
      <c r="S34" s="16">
        <v>1.2543300079440325E-3</v>
      </c>
      <c r="T34" s="14">
        <v>0</v>
      </c>
      <c r="U34" s="16">
        <v>1.3327256334405345E-3</v>
      </c>
      <c r="V34" s="14">
        <v>0</v>
      </c>
      <c r="W34" s="17">
        <v>0</v>
      </c>
      <c r="X34" s="18">
        <v>0</v>
      </c>
      <c r="Y34" s="19">
        <f t="shared" si="0"/>
        <v>105</v>
      </c>
      <c r="Z34" s="15">
        <f t="shared" si="1"/>
        <v>1.64</v>
      </c>
      <c r="AA34" s="20" t="s">
        <v>124</v>
      </c>
    </row>
    <row r="35" spans="2:27" ht="21.75" x14ac:dyDescent="0.25">
      <c r="B35" s="10">
        <v>29</v>
      </c>
      <c r="C35" s="11" t="s">
        <v>155</v>
      </c>
      <c r="D35" s="12">
        <v>0</v>
      </c>
      <c r="E35" s="13">
        <v>15</v>
      </c>
      <c r="F35" s="12">
        <v>0</v>
      </c>
      <c r="G35" s="13">
        <v>15</v>
      </c>
      <c r="H35" s="14">
        <v>0</v>
      </c>
      <c r="I35" s="14">
        <v>15</v>
      </c>
      <c r="J35" s="15">
        <v>100</v>
      </c>
      <c r="K35" s="14">
        <v>20</v>
      </c>
      <c r="L35" s="15">
        <v>71.69</v>
      </c>
      <c r="M35" s="14">
        <v>20</v>
      </c>
      <c r="N35" s="14">
        <v>0</v>
      </c>
      <c r="O35" s="14">
        <v>0</v>
      </c>
      <c r="P35" s="14">
        <v>15</v>
      </c>
      <c r="Q35" s="14">
        <v>0</v>
      </c>
      <c r="R35" s="14">
        <v>5</v>
      </c>
      <c r="S35" s="16">
        <v>2.0772765706006369E-3</v>
      </c>
      <c r="T35" s="14">
        <v>0</v>
      </c>
      <c r="U35" s="16">
        <v>8.5916169532934406E-3</v>
      </c>
      <c r="V35" s="14">
        <v>0</v>
      </c>
      <c r="W35" s="17">
        <v>0</v>
      </c>
      <c r="X35" s="18">
        <v>0</v>
      </c>
      <c r="Y35" s="19">
        <f t="shared" si="0"/>
        <v>105</v>
      </c>
      <c r="Z35" s="15">
        <f t="shared" si="1"/>
        <v>1.64</v>
      </c>
      <c r="AA35" s="20" t="s">
        <v>124</v>
      </c>
    </row>
    <row r="36" spans="2:27" ht="21.75" x14ac:dyDescent="0.25">
      <c r="B36" s="10">
        <v>30</v>
      </c>
      <c r="C36" s="11" t="s">
        <v>156</v>
      </c>
      <c r="D36" s="12">
        <v>0</v>
      </c>
      <c r="E36" s="13">
        <v>15</v>
      </c>
      <c r="F36" s="12">
        <v>0</v>
      </c>
      <c r="G36" s="13">
        <v>15</v>
      </c>
      <c r="H36" s="14">
        <v>0</v>
      </c>
      <c r="I36" s="14">
        <v>15</v>
      </c>
      <c r="J36" s="15">
        <v>99.77</v>
      </c>
      <c r="K36" s="14">
        <v>20</v>
      </c>
      <c r="L36" s="15">
        <v>70.16</v>
      </c>
      <c r="M36" s="14">
        <v>20</v>
      </c>
      <c r="N36" s="14">
        <v>0</v>
      </c>
      <c r="O36" s="14">
        <v>0</v>
      </c>
      <c r="P36" s="14">
        <v>15</v>
      </c>
      <c r="Q36" s="14">
        <v>0</v>
      </c>
      <c r="R36" s="14">
        <v>5</v>
      </c>
      <c r="S36" s="16">
        <v>7.6645921881424877E-4</v>
      </c>
      <c r="T36" s="14">
        <v>0</v>
      </c>
      <c r="U36" s="16">
        <v>7.5676015956306145E-3</v>
      </c>
      <c r="V36" s="14">
        <v>0</v>
      </c>
      <c r="W36" s="17">
        <v>0</v>
      </c>
      <c r="X36" s="18">
        <v>0</v>
      </c>
      <c r="Y36" s="19">
        <f t="shared" si="0"/>
        <v>105</v>
      </c>
      <c r="Z36" s="15">
        <f t="shared" si="1"/>
        <v>1.64</v>
      </c>
      <c r="AA36" s="20" t="s">
        <v>124</v>
      </c>
    </row>
    <row r="37" spans="2:27" ht="21.75" x14ac:dyDescent="0.25">
      <c r="B37" s="10">
        <v>31</v>
      </c>
      <c r="C37" s="11" t="s">
        <v>157</v>
      </c>
      <c r="D37" s="12">
        <v>0</v>
      </c>
      <c r="E37" s="13">
        <v>15</v>
      </c>
      <c r="F37" s="12">
        <v>0</v>
      </c>
      <c r="G37" s="13">
        <v>15</v>
      </c>
      <c r="H37" s="14">
        <v>0</v>
      </c>
      <c r="I37" s="14">
        <v>15</v>
      </c>
      <c r="J37" s="15">
        <v>95.382398151439745</v>
      </c>
      <c r="K37" s="14">
        <v>20</v>
      </c>
      <c r="L37" s="15">
        <v>65.48</v>
      </c>
      <c r="M37" s="14">
        <v>20</v>
      </c>
      <c r="N37" s="14">
        <v>1</v>
      </c>
      <c r="O37" s="14">
        <v>1</v>
      </c>
      <c r="P37" s="14">
        <v>0</v>
      </c>
      <c r="Q37" s="14">
        <v>0</v>
      </c>
      <c r="R37" s="14">
        <v>5</v>
      </c>
      <c r="S37" s="16">
        <v>0</v>
      </c>
      <c r="T37" s="14">
        <v>0</v>
      </c>
      <c r="U37" s="16">
        <v>9.0997393512273956E-4</v>
      </c>
      <c r="V37" s="14">
        <v>0</v>
      </c>
      <c r="W37" s="17">
        <v>1</v>
      </c>
      <c r="X37" s="18">
        <v>10</v>
      </c>
      <c r="Y37" s="19">
        <f t="shared" si="0"/>
        <v>80</v>
      </c>
      <c r="Z37" s="15">
        <f t="shared" si="1"/>
        <v>1.25</v>
      </c>
      <c r="AA37" s="20" t="s">
        <v>126</v>
      </c>
    </row>
    <row r="38" spans="2:27" ht="21.75" x14ac:dyDescent="0.25">
      <c r="B38" s="10">
        <v>32</v>
      </c>
      <c r="C38" s="11" t="s">
        <v>158</v>
      </c>
      <c r="D38" s="12">
        <v>0</v>
      </c>
      <c r="E38" s="13">
        <v>15</v>
      </c>
      <c r="F38" s="12">
        <v>0</v>
      </c>
      <c r="G38" s="13">
        <v>15</v>
      </c>
      <c r="H38" s="14">
        <v>0</v>
      </c>
      <c r="I38" s="14">
        <v>15</v>
      </c>
      <c r="J38" s="15">
        <v>98.304081517842519</v>
      </c>
      <c r="K38" s="14">
        <v>20</v>
      </c>
      <c r="L38" s="15">
        <v>64.510000000000005</v>
      </c>
      <c r="M38" s="14">
        <v>0</v>
      </c>
      <c r="N38" s="14">
        <v>1</v>
      </c>
      <c r="O38" s="14">
        <v>0</v>
      </c>
      <c r="P38" s="14">
        <v>15</v>
      </c>
      <c r="Q38" s="14">
        <v>0</v>
      </c>
      <c r="R38" s="14">
        <v>5</v>
      </c>
      <c r="S38" s="16">
        <v>7.800639391821744E-2</v>
      </c>
      <c r="T38" s="14">
        <v>20</v>
      </c>
      <c r="U38" s="16">
        <v>5.8565387837735319E-3</v>
      </c>
      <c r="V38" s="14">
        <v>0</v>
      </c>
      <c r="W38" s="17">
        <v>0</v>
      </c>
      <c r="X38" s="18">
        <v>0</v>
      </c>
      <c r="Y38" s="19">
        <f t="shared" si="0"/>
        <v>65</v>
      </c>
      <c r="Z38" s="15">
        <f t="shared" si="1"/>
        <v>1.02</v>
      </c>
      <c r="AA38" s="20" t="s">
        <v>147</v>
      </c>
    </row>
    <row r="39" spans="2:27" ht="21.75" x14ac:dyDescent="0.25">
      <c r="B39" s="10">
        <v>33</v>
      </c>
      <c r="C39" s="23" t="s">
        <v>159</v>
      </c>
      <c r="D39" s="12">
        <v>0</v>
      </c>
      <c r="E39" s="13">
        <v>15</v>
      </c>
      <c r="F39" s="12">
        <v>0</v>
      </c>
      <c r="G39" s="13">
        <v>15</v>
      </c>
      <c r="H39" s="14">
        <v>0</v>
      </c>
      <c r="I39" s="14">
        <v>15</v>
      </c>
      <c r="J39" s="15">
        <v>99.496158034597755</v>
      </c>
      <c r="K39" s="14">
        <v>20</v>
      </c>
      <c r="L39" s="15">
        <v>70.47</v>
      </c>
      <c r="M39" s="14">
        <v>20</v>
      </c>
      <c r="N39" s="14">
        <v>0</v>
      </c>
      <c r="O39" s="14">
        <v>0</v>
      </c>
      <c r="P39" s="14">
        <v>15</v>
      </c>
      <c r="Q39" s="14">
        <v>1</v>
      </c>
      <c r="R39" s="14">
        <v>0</v>
      </c>
      <c r="S39" s="16">
        <v>2.258118175449305E-2</v>
      </c>
      <c r="T39" s="14">
        <v>10</v>
      </c>
      <c r="U39" s="16">
        <v>0</v>
      </c>
      <c r="V39" s="14">
        <v>0</v>
      </c>
      <c r="W39" s="17">
        <v>0</v>
      </c>
      <c r="X39" s="18">
        <v>0</v>
      </c>
      <c r="Y39" s="19">
        <f t="shared" si="0"/>
        <v>90</v>
      </c>
      <c r="Z39" s="15">
        <f t="shared" si="1"/>
        <v>1.41</v>
      </c>
      <c r="AA39" s="20" t="s">
        <v>126</v>
      </c>
    </row>
    <row r="40" spans="2:27" ht="21.75" x14ac:dyDescent="0.25">
      <c r="B40" s="10">
        <v>34</v>
      </c>
      <c r="C40" s="11" t="s">
        <v>160</v>
      </c>
      <c r="D40" s="12">
        <v>0</v>
      </c>
      <c r="E40" s="13">
        <v>15</v>
      </c>
      <c r="F40" s="12">
        <v>0</v>
      </c>
      <c r="G40" s="13">
        <v>15</v>
      </c>
      <c r="H40" s="14">
        <v>0</v>
      </c>
      <c r="I40" s="14">
        <v>15</v>
      </c>
      <c r="J40" s="15">
        <v>99.523348313662893</v>
      </c>
      <c r="K40" s="14">
        <v>20</v>
      </c>
      <c r="L40" s="15">
        <v>69.08</v>
      </c>
      <c r="M40" s="14">
        <v>20</v>
      </c>
      <c r="N40" s="21">
        <v>0</v>
      </c>
      <c r="O40" s="14">
        <v>0</v>
      </c>
      <c r="P40" s="14">
        <v>15</v>
      </c>
      <c r="Q40" s="14">
        <v>0</v>
      </c>
      <c r="R40" s="14">
        <v>5</v>
      </c>
      <c r="S40" s="16">
        <v>7.7693424989580505E-3</v>
      </c>
      <c r="T40" s="14">
        <v>10</v>
      </c>
      <c r="U40" s="16">
        <v>0</v>
      </c>
      <c r="V40" s="14">
        <v>0</v>
      </c>
      <c r="W40" s="17">
        <v>0</v>
      </c>
      <c r="X40" s="18">
        <v>0</v>
      </c>
      <c r="Y40" s="19">
        <f t="shared" si="0"/>
        <v>95</v>
      </c>
      <c r="Z40" s="15">
        <f t="shared" si="1"/>
        <v>1.48</v>
      </c>
      <c r="AA40" s="20" t="s">
        <v>126</v>
      </c>
    </row>
    <row r="41" spans="2:27" ht="21.75" x14ac:dyDescent="0.25">
      <c r="B41" s="10">
        <v>35</v>
      </c>
      <c r="C41" s="11" t="s">
        <v>161</v>
      </c>
      <c r="D41" s="12">
        <v>0</v>
      </c>
      <c r="E41" s="13">
        <v>15</v>
      </c>
      <c r="F41" s="12">
        <v>0</v>
      </c>
      <c r="G41" s="13">
        <v>15</v>
      </c>
      <c r="H41" s="14">
        <v>0</v>
      </c>
      <c r="I41" s="14">
        <v>15</v>
      </c>
      <c r="J41" s="15">
        <v>100</v>
      </c>
      <c r="K41" s="14">
        <v>20</v>
      </c>
      <c r="L41" s="15">
        <v>67.73</v>
      </c>
      <c r="M41" s="14">
        <v>20</v>
      </c>
      <c r="N41" s="14">
        <v>0</v>
      </c>
      <c r="O41" s="14">
        <v>0</v>
      </c>
      <c r="P41" s="14">
        <v>15</v>
      </c>
      <c r="Q41" s="14">
        <v>1</v>
      </c>
      <c r="R41" s="14">
        <v>0</v>
      </c>
      <c r="S41" s="16">
        <v>7.5296382222132168E-4</v>
      </c>
      <c r="T41" s="14">
        <v>0</v>
      </c>
      <c r="U41" s="16">
        <v>0</v>
      </c>
      <c r="V41" s="14">
        <v>0</v>
      </c>
      <c r="W41" s="17">
        <v>0</v>
      </c>
      <c r="X41" s="18">
        <v>0</v>
      </c>
      <c r="Y41" s="19">
        <f t="shared" si="0"/>
        <v>100</v>
      </c>
      <c r="Z41" s="15">
        <f t="shared" si="1"/>
        <v>1.56</v>
      </c>
      <c r="AA41" s="20" t="s">
        <v>124</v>
      </c>
    </row>
    <row r="42" spans="2:27" ht="21.75" x14ac:dyDescent="0.25">
      <c r="B42" s="10">
        <v>36</v>
      </c>
      <c r="C42" s="24" t="s">
        <v>162</v>
      </c>
      <c r="D42" s="12">
        <v>0</v>
      </c>
      <c r="E42" s="13">
        <v>15</v>
      </c>
      <c r="F42" s="12">
        <v>0</v>
      </c>
      <c r="G42" s="13">
        <v>15</v>
      </c>
      <c r="H42" s="14">
        <v>0</v>
      </c>
      <c r="I42" s="14">
        <v>15</v>
      </c>
      <c r="J42" s="15">
        <v>100</v>
      </c>
      <c r="K42" s="14">
        <v>20</v>
      </c>
      <c r="L42" s="15">
        <v>65.36</v>
      </c>
      <c r="M42" s="14">
        <v>20</v>
      </c>
      <c r="N42" s="14">
        <v>1</v>
      </c>
      <c r="O42" s="14">
        <v>0</v>
      </c>
      <c r="P42" s="14">
        <v>15</v>
      </c>
      <c r="Q42" s="14">
        <v>0</v>
      </c>
      <c r="R42" s="14">
        <v>5</v>
      </c>
      <c r="S42" s="16">
        <v>0</v>
      </c>
      <c r="T42" s="14">
        <v>0</v>
      </c>
      <c r="U42" s="16">
        <v>2.6378197405298467E-2</v>
      </c>
      <c r="V42" s="14">
        <v>10</v>
      </c>
      <c r="W42" s="17">
        <v>0</v>
      </c>
      <c r="X42" s="18">
        <v>0</v>
      </c>
      <c r="Y42" s="19">
        <f t="shared" si="0"/>
        <v>95</v>
      </c>
      <c r="Z42" s="15">
        <f t="shared" si="1"/>
        <v>1.48</v>
      </c>
      <c r="AA42" s="20" t="s">
        <v>126</v>
      </c>
    </row>
    <row r="43" spans="2:27" ht="21.75" x14ac:dyDescent="0.25">
      <c r="B43" s="10">
        <v>37</v>
      </c>
      <c r="C43" s="11" t="s">
        <v>163</v>
      </c>
      <c r="D43" s="12">
        <v>0</v>
      </c>
      <c r="E43" s="13">
        <v>15</v>
      </c>
      <c r="F43" s="12">
        <v>0</v>
      </c>
      <c r="G43" s="13">
        <v>15</v>
      </c>
      <c r="H43" s="14">
        <v>0</v>
      </c>
      <c r="I43" s="14">
        <v>15</v>
      </c>
      <c r="J43" s="15">
        <v>99.941941036278578</v>
      </c>
      <c r="K43" s="14">
        <v>20</v>
      </c>
      <c r="L43" s="15">
        <v>73.86</v>
      </c>
      <c r="M43" s="14">
        <v>20</v>
      </c>
      <c r="N43" s="14">
        <v>1</v>
      </c>
      <c r="O43" s="14">
        <v>0</v>
      </c>
      <c r="P43" s="14">
        <v>15</v>
      </c>
      <c r="Q43" s="14">
        <v>0</v>
      </c>
      <c r="R43" s="14">
        <v>5</v>
      </c>
      <c r="S43" s="16">
        <v>3.9387823653074153E-2</v>
      </c>
      <c r="T43" s="14">
        <v>10</v>
      </c>
      <c r="U43" s="16">
        <v>0</v>
      </c>
      <c r="V43" s="14">
        <v>0</v>
      </c>
      <c r="W43" s="17">
        <v>0</v>
      </c>
      <c r="X43" s="18">
        <v>0</v>
      </c>
      <c r="Y43" s="19">
        <f t="shared" si="0"/>
        <v>95</v>
      </c>
      <c r="Z43" s="15">
        <f t="shared" si="1"/>
        <v>1.48</v>
      </c>
      <c r="AA43" s="20" t="s">
        <v>126</v>
      </c>
    </row>
    <row r="44" spans="2:27" ht="21.75" x14ac:dyDescent="0.25">
      <c r="B44" s="10">
        <v>38</v>
      </c>
      <c r="C44" s="11" t="s">
        <v>164</v>
      </c>
      <c r="D44" s="12">
        <v>0</v>
      </c>
      <c r="E44" s="13">
        <v>15</v>
      </c>
      <c r="F44" s="12">
        <v>0</v>
      </c>
      <c r="G44" s="13">
        <v>15</v>
      </c>
      <c r="H44" s="14">
        <v>0</v>
      </c>
      <c r="I44" s="14">
        <v>15</v>
      </c>
      <c r="J44" s="15">
        <v>99.343104702870221</v>
      </c>
      <c r="K44" s="14">
        <v>20</v>
      </c>
      <c r="L44" s="15">
        <v>72.73</v>
      </c>
      <c r="M44" s="14">
        <v>20</v>
      </c>
      <c r="N44" s="14">
        <v>0</v>
      </c>
      <c r="O44" s="14">
        <v>0</v>
      </c>
      <c r="P44" s="14">
        <v>15</v>
      </c>
      <c r="Q44" s="14">
        <v>0</v>
      </c>
      <c r="R44" s="14">
        <v>5</v>
      </c>
      <c r="S44" s="16">
        <v>4.7406355024303326E-3</v>
      </c>
      <c r="T44" s="14">
        <v>0</v>
      </c>
      <c r="U44" s="16">
        <v>4.6747822913170939E-19</v>
      </c>
      <c r="V44" s="14">
        <v>0</v>
      </c>
      <c r="W44" s="17">
        <v>0</v>
      </c>
      <c r="X44" s="18">
        <v>0</v>
      </c>
      <c r="Y44" s="19">
        <f t="shared" si="0"/>
        <v>105</v>
      </c>
      <c r="Z44" s="15">
        <f t="shared" si="1"/>
        <v>1.64</v>
      </c>
      <c r="AA44" s="20" t="s">
        <v>124</v>
      </c>
    </row>
    <row r="45" spans="2:27" ht="32.25" x14ac:dyDescent="0.25">
      <c r="B45" s="10">
        <v>39</v>
      </c>
      <c r="C45" s="11" t="s">
        <v>165</v>
      </c>
      <c r="D45" s="12">
        <v>0</v>
      </c>
      <c r="E45" s="13">
        <v>15</v>
      </c>
      <c r="F45" s="12">
        <v>0</v>
      </c>
      <c r="G45" s="13">
        <v>15</v>
      </c>
      <c r="H45" s="14">
        <v>0</v>
      </c>
      <c r="I45" s="14">
        <v>15</v>
      </c>
      <c r="J45" s="15">
        <v>96.822048540665222</v>
      </c>
      <c r="K45" s="14">
        <v>20</v>
      </c>
      <c r="L45" s="15">
        <v>64.760000000000005</v>
      </c>
      <c r="M45" s="14">
        <v>0</v>
      </c>
      <c r="N45" s="14">
        <v>3</v>
      </c>
      <c r="O45" s="14">
        <v>0</v>
      </c>
      <c r="P45" s="14">
        <v>0</v>
      </c>
      <c r="Q45" s="14">
        <v>0</v>
      </c>
      <c r="R45" s="14">
        <v>5</v>
      </c>
      <c r="S45" s="16">
        <v>0</v>
      </c>
      <c r="T45" s="14">
        <v>0</v>
      </c>
      <c r="U45" s="16">
        <v>0</v>
      </c>
      <c r="V45" s="14">
        <v>0</v>
      </c>
      <c r="W45" s="17">
        <v>0</v>
      </c>
      <c r="X45" s="18">
        <v>0</v>
      </c>
      <c r="Y45" s="19">
        <f t="shared" si="0"/>
        <v>70</v>
      </c>
      <c r="Z45" s="15">
        <f t="shared" si="1"/>
        <v>1.0900000000000001</v>
      </c>
      <c r="AA45" s="20" t="s">
        <v>147</v>
      </c>
    </row>
    <row r="46" spans="2:27" ht="21.75" x14ac:dyDescent="0.25">
      <c r="B46" s="10">
        <v>40</v>
      </c>
      <c r="C46" s="11" t="s">
        <v>166</v>
      </c>
      <c r="D46" s="12">
        <v>0</v>
      </c>
      <c r="E46" s="13">
        <v>15</v>
      </c>
      <c r="F46" s="12">
        <v>0</v>
      </c>
      <c r="G46" s="13">
        <v>15</v>
      </c>
      <c r="H46" s="14">
        <v>0</v>
      </c>
      <c r="I46" s="14">
        <v>15</v>
      </c>
      <c r="J46" s="15">
        <v>99.996861084174711</v>
      </c>
      <c r="K46" s="14">
        <v>20</v>
      </c>
      <c r="L46" s="15">
        <v>70.61</v>
      </c>
      <c r="M46" s="14">
        <v>20</v>
      </c>
      <c r="N46" s="14">
        <v>0</v>
      </c>
      <c r="O46" s="14">
        <v>0</v>
      </c>
      <c r="P46" s="14">
        <v>15</v>
      </c>
      <c r="Q46" s="14">
        <v>0</v>
      </c>
      <c r="R46" s="14">
        <v>5</v>
      </c>
      <c r="S46" s="16">
        <v>7.3209436670879447E-3</v>
      </c>
      <c r="T46" s="14">
        <v>0</v>
      </c>
      <c r="U46" s="16">
        <v>2.8421592425972739E-9</v>
      </c>
      <c r="V46" s="14">
        <v>0</v>
      </c>
      <c r="W46" s="17">
        <v>1</v>
      </c>
      <c r="X46" s="18">
        <v>10</v>
      </c>
      <c r="Y46" s="19">
        <f t="shared" si="0"/>
        <v>95</v>
      </c>
      <c r="Z46" s="15">
        <f t="shared" si="1"/>
        <v>1.48</v>
      </c>
      <c r="AA46" s="20" t="s">
        <v>126</v>
      </c>
    </row>
    <row r="47" spans="2:27" ht="32.25" x14ac:dyDescent="0.25">
      <c r="B47" s="10">
        <v>41</v>
      </c>
      <c r="C47" s="11" t="s">
        <v>167</v>
      </c>
      <c r="D47" s="12">
        <v>0</v>
      </c>
      <c r="E47" s="13">
        <v>15</v>
      </c>
      <c r="F47" s="12">
        <v>0</v>
      </c>
      <c r="G47" s="13">
        <v>15</v>
      </c>
      <c r="H47" s="14">
        <v>0</v>
      </c>
      <c r="I47" s="14">
        <v>15</v>
      </c>
      <c r="J47" s="15">
        <v>100</v>
      </c>
      <c r="K47" s="14">
        <v>20</v>
      </c>
      <c r="L47" s="15">
        <v>71.44</v>
      </c>
      <c r="M47" s="14">
        <v>20</v>
      </c>
      <c r="N47" s="14">
        <v>1</v>
      </c>
      <c r="O47" s="14">
        <v>0</v>
      </c>
      <c r="P47" s="14">
        <v>15</v>
      </c>
      <c r="Q47" s="14">
        <v>0</v>
      </c>
      <c r="R47" s="14">
        <v>5</v>
      </c>
      <c r="S47" s="16">
        <v>4.379796782387807E-2</v>
      </c>
      <c r="T47" s="14">
        <v>10</v>
      </c>
      <c r="U47" s="16">
        <v>0</v>
      </c>
      <c r="V47" s="14">
        <v>0</v>
      </c>
      <c r="W47" s="17">
        <v>0</v>
      </c>
      <c r="X47" s="18">
        <v>0</v>
      </c>
      <c r="Y47" s="19">
        <f t="shared" si="0"/>
        <v>95</v>
      </c>
      <c r="Z47" s="15">
        <f t="shared" si="1"/>
        <v>1.48</v>
      </c>
      <c r="AA47" s="20" t="s">
        <v>126</v>
      </c>
    </row>
    <row r="48" spans="2:27" ht="21.75" x14ac:dyDescent="0.25">
      <c r="B48" s="10">
        <v>42</v>
      </c>
      <c r="C48" s="11" t="s">
        <v>168</v>
      </c>
      <c r="D48" s="12">
        <v>0</v>
      </c>
      <c r="E48" s="13">
        <v>15</v>
      </c>
      <c r="F48" s="12">
        <v>0</v>
      </c>
      <c r="G48" s="13">
        <v>15</v>
      </c>
      <c r="H48" s="14">
        <v>0</v>
      </c>
      <c r="I48" s="14">
        <v>15</v>
      </c>
      <c r="J48" s="15">
        <v>99.15484248561495</v>
      </c>
      <c r="K48" s="14">
        <v>20</v>
      </c>
      <c r="L48" s="15">
        <v>67.680000000000007</v>
      </c>
      <c r="M48" s="14">
        <v>20</v>
      </c>
      <c r="N48" s="14">
        <v>0</v>
      </c>
      <c r="O48" s="14">
        <v>0</v>
      </c>
      <c r="P48" s="14">
        <v>15</v>
      </c>
      <c r="Q48" s="14">
        <v>0</v>
      </c>
      <c r="R48" s="14">
        <v>5</v>
      </c>
      <c r="S48" s="16">
        <v>1.8648056253148824E-2</v>
      </c>
      <c r="T48" s="14">
        <v>0</v>
      </c>
      <c r="U48" s="16">
        <v>2.0607194125936835E-3</v>
      </c>
      <c r="V48" s="14">
        <v>0</v>
      </c>
      <c r="W48" s="17">
        <v>0</v>
      </c>
      <c r="X48" s="18">
        <v>0</v>
      </c>
      <c r="Y48" s="19">
        <f t="shared" si="0"/>
        <v>105</v>
      </c>
      <c r="Z48" s="15">
        <f t="shared" si="1"/>
        <v>1.64</v>
      </c>
      <c r="AA48" s="20" t="s">
        <v>124</v>
      </c>
    </row>
    <row r="49" spans="2:27" ht="21.75" x14ac:dyDescent="0.25">
      <c r="B49" s="10">
        <v>43</v>
      </c>
      <c r="C49" s="11" t="s">
        <v>169</v>
      </c>
      <c r="D49" s="12">
        <v>0</v>
      </c>
      <c r="E49" s="13">
        <v>15</v>
      </c>
      <c r="F49" s="12">
        <v>0</v>
      </c>
      <c r="G49" s="13">
        <v>15</v>
      </c>
      <c r="H49" s="14">
        <v>0</v>
      </c>
      <c r="I49" s="14">
        <v>15</v>
      </c>
      <c r="J49" s="15">
        <v>97.766455034392763</v>
      </c>
      <c r="K49" s="14">
        <v>20</v>
      </c>
      <c r="L49" s="15">
        <v>68.69</v>
      </c>
      <c r="M49" s="14">
        <v>20</v>
      </c>
      <c r="N49" s="14">
        <v>3</v>
      </c>
      <c r="O49" s="14">
        <v>0</v>
      </c>
      <c r="P49" s="14">
        <v>0</v>
      </c>
      <c r="Q49" s="14">
        <v>0</v>
      </c>
      <c r="R49" s="14">
        <v>5</v>
      </c>
      <c r="S49" s="16">
        <v>1.4899669520392466E-3</v>
      </c>
      <c r="T49" s="14">
        <v>0</v>
      </c>
      <c r="U49" s="16">
        <v>2.1624591405090564E-2</v>
      </c>
      <c r="V49" s="14">
        <v>10</v>
      </c>
      <c r="W49" s="17">
        <v>1</v>
      </c>
      <c r="X49" s="18">
        <v>10</v>
      </c>
      <c r="Y49" s="19">
        <f t="shared" si="0"/>
        <v>70</v>
      </c>
      <c r="Z49" s="15">
        <f t="shared" si="1"/>
        <v>1.0900000000000001</v>
      </c>
      <c r="AA49" s="20" t="s">
        <v>147</v>
      </c>
    </row>
    <row r="50" spans="2:27" ht="21.75" x14ac:dyDescent="0.25">
      <c r="B50" s="10">
        <v>44</v>
      </c>
      <c r="C50" s="23" t="s">
        <v>170</v>
      </c>
      <c r="D50" s="12">
        <v>0</v>
      </c>
      <c r="E50" s="13">
        <v>15</v>
      </c>
      <c r="F50" s="12">
        <v>0</v>
      </c>
      <c r="G50" s="13">
        <v>15</v>
      </c>
      <c r="H50" s="14">
        <v>0</v>
      </c>
      <c r="I50" s="14">
        <v>15</v>
      </c>
      <c r="J50" s="15">
        <v>98.932475333405606</v>
      </c>
      <c r="K50" s="14">
        <v>20</v>
      </c>
      <c r="L50" s="15">
        <v>69.849999999999994</v>
      </c>
      <c r="M50" s="14">
        <v>20</v>
      </c>
      <c r="N50" s="14">
        <v>2</v>
      </c>
      <c r="O50" s="14">
        <v>0</v>
      </c>
      <c r="P50" s="14">
        <v>5</v>
      </c>
      <c r="Q50" s="14">
        <v>0</v>
      </c>
      <c r="R50" s="14">
        <v>5</v>
      </c>
      <c r="S50" s="16">
        <v>2.4047069351338397E-2</v>
      </c>
      <c r="T50" s="14">
        <v>10</v>
      </c>
      <c r="U50" s="16">
        <v>2.3660178304234867E-3</v>
      </c>
      <c r="V50" s="14">
        <v>0</v>
      </c>
      <c r="W50" s="17">
        <v>0</v>
      </c>
      <c r="X50" s="18">
        <v>0</v>
      </c>
      <c r="Y50" s="19">
        <f t="shared" si="0"/>
        <v>85</v>
      </c>
      <c r="Z50" s="15">
        <f t="shared" si="1"/>
        <v>1.33</v>
      </c>
      <c r="AA50" s="20" t="s">
        <v>126</v>
      </c>
    </row>
    <row r="51" spans="2:27" ht="21.75" x14ac:dyDescent="0.25">
      <c r="B51" s="10">
        <v>45</v>
      </c>
      <c r="C51" s="23" t="s">
        <v>171</v>
      </c>
      <c r="D51" s="12">
        <v>2</v>
      </c>
      <c r="E51" s="13">
        <v>15</v>
      </c>
      <c r="F51" s="12">
        <v>0.03</v>
      </c>
      <c r="G51" s="13">
        <v>15</v>
      </c>
      <c r="H51" s="14">
        <v>0</v>
      </c>
      <c r="I51" s="14">
        <v>15</v>
      </c>
      <c r="J51" s="15">
        <v>96.275783470436764</v>
      </c>
      <c r="K51" s="14">
        <v>20</v>
      </c>
      <c r="L51" s="15">
        <v>64.41</v>
      </c>
      <c r="M51" s="14">
        <v>0</v>
      </c>
      <c r="N51" s="14">
        <v>3</v>
      </c>
      <c r="O51" s="14">
        <v>1</v>
      </c>
      <c r="P51" s="14">
        <v>0</v>
      </c>
      <c r="Q51" s="14">
        <v>0</v>
      </c>
      <c r="R51" s="14">
        <v>5</v>
      </c>
      <c r="S51" s="16">
        <v>7.2035048987608326E-3</v>
      </c>
      <c r="T51" s="14">
        <v>0</v>
      </c>
      <c r="U51" s="16">
        <v>3.6647581677445602E-4</v>
      </c>
      <c r="V51" s="14">
        <v>0</v>
      </c>
      <c r="W51" s="17">
        <v>0</v>
      </c>
      <c r="X51" s="18">
        <v>0</v>
      </c>
      <c r="Y51" s="19">
        <f t="shared" si="0"/>
        <v>70</v>
      </c>
      <c r="Z51" s="15">
        <f t="shared" si="1"/>
        <v>1.0900000000000001</v>
      </c>
      <c r="AA51" s="20" t="s">
        <v>147</v>
      </c>
    </row>
    <row r="52" spans="2:27" ht="21.75" x14ac:dyDescent="0.25">
      <c r="B52" s="10">
        <v>46</v>
      </c>
      <c r="C52" s="11" t="s">
        <v>172</v>
      </c>
      <c r="D52" s="12">
        <v>0</v>
      </c>
      <c r="E52" s="13">
        <v>15</v>
      </c>
      <c r="F52" s="12">
        <v>0</v>
      </c>
      <c r="G52" s="13">
        <v>15</v>
      </c>
      <c r="H52" s="14">
        <v>0</v>
      </c>
      <c r="I52" s="14">
        <v>15</v>
      </c>
      <c r="J52" s="15">
        <v>99.692348083742161</v>
      </c>
      <c r="K52" s="14">
        <v>20</v>
      </c>
      <c r="L52" s="15">
        <v>61.57</v>
      </c>
      <c r="M52" s="14">
        <v>0</v>
      </c>
      <c r="N52" s="14">
        <v>1</v>
      </c>
      <c r="O52" s="14">
        <v>1</v>
      </c>
      <c r="P52" s="14">
        <v>0</v>
      </c>
      <c r="Q52" s="14">
        <v>0</v>
      </c>
      <c r="R52" s="14">
        <v>5</v>
      </c>
      <c r="S52" s="16">
        <v>7.512124722525145E-3</v>
      </c>
      <c r="T52" s="14">
        <v>0</v>
      </c>
      <c r="U52" s="16">
        <v>0</v>
      </c>
      <c r="V52" s="14">
        <v>0</v>
      </c>
      <c r="W52" s="17">
        <v>0</v>
      </c>
      <c r="X52" s="18">
        <v>0</v>
      </c>
      <c r="Y52" s="19">
        <f t="shared" si="0"/>
        <v>70</v>
      </c>
      <c r="Z52" s="15">
        <f t="shared" si="1"/>
        <v>1.0900000000000001</v>
      </c>
      <c r="AA52" s="20" t="s">
        <v>147</v>
      </c>
    </row>
    <row r="53" spans="2:27" ht="21.75" x14ac:dyDescent="0.25">
      <c r="B53" s="10">
        <v>47</v>
      </c>
      <c r="C53" s="22" t="s">
        <v>173</v>
      </c>
      <c r="D53" s="12">
        <v>0</v>
      </c>
      <c r="E53" s="13">
        <v>15</v>
      </c>
      <c r="F53" s="12">
        <v>0</v>
      </c>
      <c r="G53" s="13">
        <v>15</v>
      </c>
      <c r="H53" s="14">
        <v>0</v>
      </c>
      <c r="I53" s="14">
        <v>15</v>
      </c>
      <c r="J53" s="15">
        <v>99.919327197715006</v>
      </c>
      <c r="K53" s="14">
        <v>20</v>
      </c>
      <c r="L53" s="15">
        <v>65.36</v>
      </c>
      <c r="M53" s="14">
        <v>20</v>
      </c>
      <c r="N53" s="14">
        <v>3</v>
      </c>
      <c r="O53" s="14">
        <v>2</v>
      </c>
      <c r="P53" s="14">
        <v>0</v>
      </c>
      <c r="Q53" s="14">
        <v>0</v>
      </c>
      <c r="R53" s="14">
        <v>5</v>
      </c>
      <c r="S53" s="16">
        <v>1.0550698957687538E-2</v>
      </c>
      <c r="T53" s="14">
        <v>0</v>
      </c>
      <c r="U53" s="16">
        <v>1.4915250174353339E-6</v>
      </c>
      <c r="V53" s="14">
        <v>0</v>
      </c>
      <c r="W53" s="17">
        <v>0</v>
      </c>
      <c r="X53" s="18">
        <v>0</v>
      </c>
      <c r="Y53" s="19">
        <f t="shared" si="0"/>
        <v>90</v>
      </c>
      <c r="Z53" s="15">
        <f t="shared" si="1"/>
        <v>1.41</v>
      </c>
      <c r="AA53" s="20" t="s">
        <v>126</v>
      </c>
    </row>
    <row r="54" spans="2:27" ht="21.75" x14ac:dyDescent="0.25">
      <c r="B54" s="10">
        <v>48</v>
      </c>
      <c r="C54" s="11" t="s">
        <v>174</v>
      </c>
      <c r="D54" s="12">
        <v>0</v>
      </c>
      <c r="E54" s="13">
        <v>15</v>
      </c>
      <c r="F54" s="12">
        <v>0</v>
      </c>
      <c r="G54" s="13">
        <v>15</v>
      </c>
      <c r="H54" s="14">
        <v>0</v>
      </c>
      <c r="I54" s="14">
        <v>15</v>
      </c>
      <c r="J54" s="15">
        <v>100</v>
      </c>
      <c r="K54" s="14">
        <v>20</v>
      </c>
      <c r="L54" s="15">
        <v>66.19</v>
      </c>
      <c r="M54" s="14">
        <v>20</v>
      </c>
      <c r="N54" s="14">
        <v>0</v>
      </c>
      <c r="O54" s="14">
        <v>0</v>
      </c>
      <c r="P54" s="14">
        <v>15</v>
      </c>
      <c r="Q54" s="14">
        <v>0</v>
      </c>
      <c r="R54" s="14">
        <v>5</v>
      </c>
      <c r="S54" s="16">
        <v>1.1706664692880554E-2</v>
      </c>
      <c r="T54" s="14">
        <v>0</v>
      </c>
      <c r="U54" s="16">
        <v>3.4073365474269865E-3</v>
      </c>
      <c r="V54" s="14">
        <v>0</v>
      </c>
      <c r="W54" s="17">
        <v>0</v>
      </c>
      <c r="X54" s="18">
        <v>0</v>
      </c>
      <c r="Y54" s="19">
        <f t="shared" si="0"/>
        <v>105</v>
      </c>
      <c r="Z54" s="15">
        <f t="shared" si="1"/>
        <v>1.64</v>
      </c>
      <c r="AA54" s="20" t="s">
        <v>124</v>
      </c>
    </row>
    <row r="55" spans="2:27" ht="21.75" x14ac:dyDescent="0.25">
      <c r="B55" s="10">
        <v>49</v>
      </c>
      <c r="C55" s="11" t="s">
        <v>175</v>
      </c>
      <c r="D55" s="12">
        <v>0</v>
      </c>
      <c r="E55" s="13">
        <v>15</v>
      </c>
      <c r="F55" s="12">
        <v>0</v>
      </c>
      <c r="G55" s="13">
        <v>15</v>
      </c>
      <c r="H55" s="14">
        <v>0</v>
      </c>
      <c r="I55" s="14">
        <v>15</v>
      </c>
      <c r="J55" s="15">
        <v>98.21713792112584</v>
      </c>
      <c r="K55" s="14">
        <v>20</v>
      </c>
      <c r="L55" s="15">
        <v>67.52</v>
      </c>
      <c r="M55" s="14">
        <v>20</v>
      </c>
      <c r="N55" s="14">
        <v>1</v>
      </c>
      <c r="O55" s="14">
        <v>0</v>
      </c>
      <c r="P55" s="14">
        <v>15</v>
      </c>
      <c r="Q55" s="14">
        <v>0</v>
      </c>
      <c r="R55" s="14">
        <v>5</v>
      </c>
      <c r="S55" s="16">
        <v>2.8420757133572321E-2</v>
      </c>
      <c r="T55" s="14">
        <v>10</v>
      </c>
      <c r="U55" s="16">
        <v>3.9674849225916713E-5</v>
      </c>
      <c r="V55" s="14">
        <v>0</v>
      </c>
      <c r="W55" s="17">
        <v>0</v>
      </c>
      <c r="X55" s="18">
        <v>0</v>
      </c>
      <c r="Y55" s="19">
        <f t="shared" si="0"/>
        <v>95</v>
      </c>
      <c r="Z55" s="15">
        <f t="shared" si="1"/>
        <v>1.48</v>
      </c>
      <c r="AA55" s="20" t="s">
        <v>126</v>
      </c>
    </row>
    <row r="56" spans="2:27" ht="21.75" x14ac:dyDescent="0.25">
      <c r="B56" s="10">
        <v>50</v>
      </c>
      <c r="C56" s="11" t="s">
        <v>176</v>
      </c>
      <c r="D56" s="12">
        <v>0</v>
      </c>
      <c r="E56" s="13">
        <v>15</v>
      </c>
      <c r="F56" s="12">
        <v>0</v>
      </c>
      <c r="G56" s="13">
        <v>15</v>
      </c>
      <c r="H56" s="14">
        <v>0</v>
      </c>
      <c r="I56" s="14">
        <v>15</v>
      </c>
      <c r="J56" s="15">
        <v>99.346447684849394</v>
      </c>
      <c r="K56" s="14">
        <v>20</v>
      </c>
      <c r="L56" s="15">
        <v>69.540000000000006</v>
      </c>
      <c r="M56" s="14">
        <v>20</v>
      </c>
      <c r="N56" s="14">
        <v>1</v>
      </c>
      <c r="O56" s="14">
        <v>0</v>
      </c>
      <c r="P56" s="14">
        <v>15</v>
      </c>
      <c r="Q56" s="14">
        <v>0</v>
      </c>
      <c r="R56" s="14">
        <v>5</v>
      </c>
      <c r="S56" s="16">
        <v>1.0227594312098494E-2</v>
      </c>
      <c r="T56" s="14">
        <v>0</v>
      </c>
      <c r="U56" s="16">
        <v>8.4435815596458717E-3</v>
      </c>
      <c r="V56" s="14">
        <v>0</v>
      </c>
      <c r="W56" s="17">
        <v>0</v>
      </c>
      <c r="X56" s="18">
        <v>0</v>
      </c>
      <c r="Y56" s="19">
        <f t="shared" si="0"/>
        <v>105</v>
      </c>
      <c r="Z56" s="15">
        <f t="shared" si="1"/>
        <v>1.64</v>
      </c>
      <c r="AA56" s="20" t="s">
        <v>124</v>
      </c>
    </row>
    <row r="57" spans="2:27" ht="21.75" x14ac:dyDescent="0.25">
      <c r="B57" s="10">
        <v>51</v>
      </c>
      <c r="C57" s="11" t="s">
        <v>177</v>
      </c>
      <c r="D57" s="12">
        <v>0</v>
      </c>
      <c r="E57" s="13">
        <v>15</v>
      </c>
      <c r="F57" s="12">
        <v>0</v>
      </c>
      <c r="G57" s="13">
        <v>15</v>
      </c>
      <c r="H57" s="14">
        <v>0</v>
      </c>
      <c r="I57" s="14">
        <v>15</v>
      </c>
      <c r="J57" s="15">
        <v>99.985259729413727</v>
      </c>
      <c r="K57" s="14">
        <v>20</v>
      </c>
      <c r="L57" s="15">
        <v>67.81</v>
      </c>
      <c r="M57" s="14">
        <v>20</v>
      </c>
      <c r="N57" s="14">
        <v>0</v>
      </c>
      <c r="O57" s="14">
        <v>0</v>
      </c>
      <c r="P57" s="14">
        <v>15</v>
      </c>
      <c r="Q57" s="14">
        <v>0</v>
      </c>
      <c r="R57" s="14">
        <v>5</v>
      </c>
      <c r="S57" s="16">
        <v>1.1009998246893778E-2</v>
      </c>
      <c r="T57" s="14">
        <v>0</v>
      </c>
      <c r="U57" s="16">
        <v>0</v>
      </c>
      <c r="V57" s="14">
        <v>0</v>
      </c>
      <c r="W57" s="17">
        <v>0</v>
      </c>
      <c r="X57" s="18">
        <v>0</v>
      </c>
      <c r="Y57" s="19">
        <f t="shared" si="0"/>
        <v>105</v>
      </c>
      <c r="Z57" s="15">
        <f t="shared" si="1"/>
        <v>1.64</v>
      </c>
      <c r="AA57" s="20" t="s">
        <v>124</v>
      </c>
    </row>
    <row r="58" spans="2:27" ht="21.75" x14ac:dyDescent="0.25">
      <c r="B58" s="10">
        <v>52</v>
      </c>
      <c r="C58" s="11" t="s">
        <v>178</v>
      </c>
      <c r="D58" s="12">
        <v>0</v>
      </c>
      <c r="E58" s="13">
        <v>15</v>
      </c>
      <c r="F58" s="12">
        <v>0</v>
      </c>
      <c r="G58" s="13">
        <v>15</v>
      </c>
      <c r="H58" s="14">
        <v>0</v>
      </c>
      <c r="I58" s="14">
        <v>15</v>
      </c>
      <c r="J58" s="15">
        <v>98.995802419354845</v>
      </c>
      <c r="K58" s="14">
        <v>20</v>
      </c>
      <c r="L58" s="15">
        <v>71.849999999999994</v>
      </c>
      <c r="M58" s="14">
        <v>20</v>
      </c>
      <c r="N58" s="14">
        <v>0</v>
      </c>
      <c r="O58" s="14">
        <v>0</v>
      </c>
      <c r="P58" s="14">
        <v>15</v>
      </c>
      <c r="Q58" s="14">
        <v>0</v>
      </c>
      <c r="R58" s="14">
        <v>5</v>
      </c>
      <c r="S58" s="16">
        <v>1.8543464606226454E-2</v>
      </c>
      <c r="T58" s="14">
        <v>0</v>
      </c>
      <c r="U58" s="16">
        <v>0</v>
      </c>
      <c r="V58" s="14">
        <v>0</v>
      </c>
      <c r="W58" s="17">
        <v>0</v>
      </c>
      <c r="X58" s="18">
        <v>0</v>
      </c>
      <c r="Y58" s="19">
        <f t="shared" si="0"/>
        <v>105</v>
      </c>
      <c r="Z58" s="15">
        <f t="shared" si="1"/>
        <v>1.64</v>
      </c>
      <c r="AA58" s="20" t="s">
        <v>124</v>
      </c>
    </row>
    <row r="59" spans="2:27" ht="21.75" x14ac:dyDescent="0.25">
      <c r="B59" s="10">
        <v>53</v>
      </c>
      <c r="C59" s="11" t="s">
        <v>179</v>
      </c>
      <c r="D59" s="12">
        <v>0</v>
      </c>
      <c r="E59" s="13">
        <v>15</v>
      </c>
      <c r="F59" s="12">
        <v>0</v>
      </c>
      <c r="G59" s="13">
        <v>15</v>
      </c>
      <c r="H59" s="14">
        <v>0</v>
      </c>
      <c r="I59" s="14">
        <v>15</v>
      </c>
      <c r="J59" s="15">
        <v>99.578477209302321</v>
      </c>
      <c r="K59" s="14">
        <v>20</v>
      </c>
      <c r="L59" s="15">
        <v>67.77</v>
      </c>
      <c r="M59" s="14">
        <v>20</v>
      </c>
      <c r="N59" s="14">
        <v>0</v>
      </c>
      <c r="O59" s="14">
        <v>0</v>
      </c>
      <c r="P59" s="14">
        <v>15</v>
      </c>
      <c r="Q59" s="14">
        <v>0</v>
      </c>
      <c r="R59" s="14">
        <v>5</v>
      </c>
      <c r="S59" s="16">
        <v>5.4132519018056449E-2</v>
      </c>
      <c r="T59" s="14">
        <v>20</v>
      </c>
      <c r="U59" s="16">
        <v>1.9034035434662786E-3</v>
      </c>
      <c r="V59" s="14">
        <v>0</v>
      </c>
      <c r="W59" s="17">
        <v>0</v>
      </c>
      <c r="X59" s="18">
        <v>0</v>
      </c>
      <c r="Y59" s="19">
        <f t="shared" si="0"/>
        <v>85</v>
      </c>
      <c r="Z59" s="15">
        <f t="shared" si="1"/>
        <v>1.33</v>
      </c>
      <c r="AA59" s="20" t="s">
        <v>126</v>
      </c>
    </row>
    <row r="60" spans="2:27" ht="21.75" x14ac:dyDescent="0.25">
      <c r="B60" s="10">
        <v>54</v>
      </c>
      <c r="C60" s="11" t="s">
        <v>180</v>
      </c>
      <c r="D60" s="12">
        <v>0</v>
      </c>
      <c r="E60" s="13">
        <v>15</v>
      </c>
      <c r="F60" s="12">
        <v>0</v>
      </c>
      <c r="G60" s="13">
        <v>15</v>
      </c>
      <c r="H60" s="14">
        <v>0</v>
      </c>
      <c r="I60" s="14">
        <v>15</v>
      </c>
      <c r="J60" s="15">
        <v>99.117673863081151</v>
      </c>
      <c r="K60" s="14">
        <v>20</v>
      </c>
      <c r="L60" s="15">
        <v>72.22</v>
      </c>
      <c r="M60" s="14">
        <v>20</v>
      </c>
      <c r="N60" s="14">
        <v>1</v>
      </c>
      <c r="O60" s="14">
        <v>0</v>
      </c>
      <c r="P60" s="14">
        <v>15</v>
      </c>
      <c r="Q60" s="14">
        <v>0</v>
      </c>
      <c r="R60" s="14">
        <v>5</v>
      </c>
      <c r="S60" s="16">
        <v>9.2459435966224662E-3</v>
      </c>
      <c r="T60" s="14">
        <v>0</v>
      </c>
      <c r="U60" s="16">
        <v>3.0451179696349274E-4</v>
      </c>
      <c r="V60" s="14">
        <v>0</v>
      </c>
      <c r="W60" s="17">
        <v>0</v>
      </c>
      <c r="X60" s="18">
        <v>0</v>
      </c>
      <c r="Y60" s="19">
        <f t="shared" si="0"/>
        <v>105</v>
      </c>
      <c r="Z60" s="15">
        <f t="shared" si="1"/>
        <v>1.64</v>
      </c>
      <c r="AA60" s="20" t="s">
        <v>124</v>
      </c>
    </row>
    <row r="61" spans="2:27" ht="53.25" x14ac:dyDescent="0.25">
      <c r="B61" s="10">
        <v>55</v>
      </c>
      <c r="C61" s="11" t="s">
        <v>181</v>
      </c>
      <c r="D61" s="12">
        <v>0</v>
      </c>
      <c r="E61" s="13">
        <v>15</v>
      </c>
      <c r="F61" s="12">
        <v>0</v>
      </c>
      <c r="G61" s="13">
        <v>15</v>
      </c>
      <c r="H61" s="14">
        <v>0</v>
      </c>
      <c r="I61" s="14">
        <v>15</v>
      </c>
      <c r="J61" s="15">
        <v>97.44</v>
      </c>
      <c r="K61" s="14">
        <v>20</v>
      </c>
      <c r="L61" s="15">
        <v>65.84</v>
      </c>
      <c r="M61" s="14">
        <v>20</v>
      </c>
      <c r="N61" s="14">
        <v>0</v>
      </c>
      <c r="O61" s="14">
        <v>0</v>
      </c>
      <c r="P61" s="14">
        <v>15</v>
      </c>
      <c r="Q61" s="14">
        <v>0</v>
      </c>
      <c r="R61" s="14">
        <v>5</v>
      </c>
      <c r="S61" s="16">
        <v>3.1037360902482214E-2</v>
      </c>
      <c r="T61" s="14">
        <v>10</v>
      </c>
      <c r="U61" s="16">
        <v>2.5920340734331762E-3</v>
      </c>
      <c r="V61" s="14">
        <v>0</v>
      </c>
      <c r="W61" s="17">
        <v>0</v>
      </c>
      <c r="X61" s="18">
        <v>0</v>
      </c>
      <c r="Y61" s="19">
        <f t="shared" si="0"/>
        <v>95</v>
      </c>
      <c r="Z61" s="15">
        <f t="shared" si="1"/>
        <v>1.48</v>
      </c>
      <c r="AA61" s="20" t="s">
        <v>126</v>
      </c>
    </row>
    <row r="62" spans="2:27" ht="21.75" x14ac:dyDescent="0.25">
      <c r="B62" s="10">
        <v>56</v>
      </c>
      <c r="C62" s="11" t="s">
        <v>182</v>
      </c>
      <c r="D62" s="12">
        <v>0</v>
      </c>
      <c r="E62" s="13">
        <v>15</v>
      </c>
      <c r="F62" s="12">
        <v>0</v>
      </c>
      <c r="G62" s="13">
        <v>15</v>
      </c>
      <c r="H62" s="14">
        <v>0</v>
      </c>
      <c r="I62" s="14">
        <v>15</v>
      </c>
      <c r="J62" s="15">
        <v>99.79</v>
      </c>
      <c r="K62" s="14">
        <v>20</v>
      </c>
      <c r="L62" s="15">
        <v>65.28</v>
      </c>
      <c r="M62" s="14">
        <v>20</v>
      </c>
      <c r="N62" s="14">
        <v>0</v>
      </c>
      <c r="O62" s="14">
        <v>0</v>
      </c>
      <c r="P62" s="14">
        <v>15</v>
      </c>
      <c r="Q62" s="14">
        <v>1</v>
      </c>
      <c r="R62" s="14">
        <v>0</v>
      </c>
      <c r="S62" s="16">
        <v>4.9633416450070959E-3</v>
      </c>
      <c r="T62" s="14">
        <v>0</v>
      </c>
      <c r="U62" s="16">
        <v>-1.3583589275963006E-7</v>
      </c>
      <c r="V62" s="14">
        <v>0</v>
      </c>
      <c r="W62" s="17">
        <v>0</v>
      </c>
      <c r="X62" s="18">
        <v>0</v>
      </c>
      <c r="Y62" s="19">
        <f t="shared" si="0"/>
        <v>100</v>
      </c>
      <c r="Z62" s="15">
        <f t="shared" si="1"/>
        <v>1.56</v>
      </c>
      <c r="AA62" s="20" t="s">
        <v>124</v>
      </c>
    </row>
    <row r="63" spans="2:27" ht="21.75" x14ac:dyDescent="0.25">
      <c r="B63" s="10">
        <v>57</v>
      </c>
      <c r="C63" s="22" t="s">
        <v>183</v>
      </c>
      <c r="D63" s="12">
        <v>0</v>
      </c>
      <c r="E63" s="13">
        <v>15</v>
      </c>
      <c r="F63" s="12">
        <v>0</v>
      </c>
      <c r="G63" s="13">
        <v>15</v>
      </c>
      <c r="H63" s="14">
        <v>0</v>
      </c>
      <c r="I63" s="14">
        <v>15</v>
      </c>
      <c r="J63" s="15">
        <v>96</v>
      </c>
      <c r="K63" s="14">
        <v>20</v>
      </c>
      <c r="L63" s="15">
        <v>67.959999999999994</v>
      </c>
      <c r="M63" s="14">
        <v>20</v>
      </c>
      <c r="N63" s="14">
        <v>1</v>
      </c>
      <c r="O63" s="14">
        <v>0</v>
      </c>
      <c r="P63" s="14">
        <v>15</v>
      </c>
      <c r="Q63" s="14">
        <v>0</v>
      </c>
      <c r="R63" s="14">
        <v>5</v>
      </c>
      <c r="S63" s="16">
        <v>2.4636791042546343E-2</v>
      </c>
      <c r="T63" s="14">
        <v>10</v>
      </c>
      <c r="U63" s="16">
        <v>4.5255249063538387E-2</v>
      </c>
      <c r="V63" s="14">
        <v>10</v>
      </c>
      <c r="W63" s="17">
        <v>0</v>
      </c>
      <c r="X63" s="18">
        <v>0</v>
      </c>
      <c r="Y63" s="19">
        <f t="shared" si="0"/>
        <v>85</v>
      </c>
      <c r="Z63" s="15">
        <f t="shared" si="1"/>
        <v>1.33</v>
      </c>
      <c r="AA63" s="20" t="s">
        <v>126</v>
      </c>
    </row>
    <row r="64" spans="2:27" ht="21.75" x14ac:dyDescent="0.25">
      <c r="B64" s="10">
        <v>58</v>
      </c>
      <c r="C64" s="11" t="s">
        <v>184</v>
      </c>
      <c r="D64" s="12">
        <v>0</v>
      </c>
      <c r="E64" s="13">
        <v>15</v>
      </c>
      <c r="F64" s="12">
        <v>0</v>
      </c>
      <c r="G64" s="13">
        <v>15</v>
      </c>
      <c r="H64" s="14">
        <v>0</v>
      </c>
      <c r="I64" s="14">
        <v>15</v>
      </c>
      <c r="J64" s="15">
        <v>100</v>
      </c>
      <c r="K64" s="14">
        <v>20</v>
      </c>
      <c r="L64" s="15">
        <v>70.39</v>
      </c>
      <c r="M64" s="14">
        <v>20</v>
      </c>
      <c r="N64" s="14">
        <v>0</v>
      </c>
      <c r="O64" s="14">
        <v>0</v>
      </c>
      <c r="P64" s="14">
        <v>15</v>
      </c>
      <c r="Q64" s="14">
        <v>0</v>
      </c>
      <c r="R64" s="14">
        <v>5</v>
      </c>
      <c r="S64" s="16">
        <v>9.3687890352285395E-3</v>
      </c>
      <c r="T64" s="14">
        <v>0</v>
      </c>
      <c r="U64" s="16">
        <v>-8.5246957552527065E-18</v>
      </c>
      <c r="V64" s="14">
        <v>0</v>
      </c>
      <c r="W64" s="17">
        <v>0</v>
      </c>
      <c r="X64" s="18">
        <v>0</v>
      </c>
      <c r="Y64" s="19">
        <f t="shared" si="0"/>
        <v>105</v>
      </c>
      <c r="Z64" s="15">
        <f t="shared" si="1"/>
        <v>1.64</v>
      </c>
      <c r="AA64" s="20" t="s">
        <v>124</v>
      </c>
    </row>
    <row r="65" spans="2:27" ht="42.75" x14ac:dyDescent="0.25">
      <c r="B65" s="10">
        <v>59</v>
      </c>
      <c r="C65" s="11" t="s">
        <v>185</v>
      </c>
      <c r="D65" s="12">
        <v>0</v>
      </c>
      <c r="E65" s="13">
        <v>15</v>
      </c>
      <c r="F65" s="12">
        <v>0</v>
      </c>
      <c r="G65" s="13">
        <v>15</v>
      </c>
      <c r="H65" s="14">
        <v>0</v>
      </c>
      <c r="I65" s="14">
        <v>15</v>
      </c>
      <c r="J65" s="15">
        <v>98.167683739508561</v>
      </c>
      <c r="K65" s="14">
        <v>20</v>
      </c>
      <c r="L65" s="15">
        <v>68.599999999999994</v>
      </c>
      <c r="M65" s="14">
        <v>20</v>
      </c>
      <c r="N65" s="14">
        <v>0</v>
      </c>
      <c r="O65" s="14">
        <v>0</v>
      </c>
      <c r="P65" s="14">
        <v>15</v>
      </c>
      <c r="Q65" s="14">
        <v>0</v>
      </c>
      <c r="R65" s="14">
        <v>5</v>
      </c>
      <c r="S65" s="16">
        <v>1.7945684075131311E-2</v>
      </c>
      <c r="T65" s="14">
        <v>0</v>
      </c>
      <c r="U65" s="16">
        <v>1.5280761126960105E-4</v>
      </c>
      <c r="V65" s="14">
        <v>0</v>
      </c>
      <c r="W65" s="17">
        <v>0</v>
      </c>
      <c r="X65" s="18">
        <v>0</v>
      </c>
      <c r="Y65" s="19">
        <f t="shared" si="0"/>
        <v>105</v>
      </c>
      <c r="Z65" s="15">
        <f t="shared" si="1"/>
        <v>1.64</v>
      </c>
      <c r="AA65" s="20" t="s">
        <v>124</v>
      </c>
    </row>
    <row r="66" spans="2:27" ht="21.75" x14ac:dyDescent="0.25">
      <c r="B66" s="10">
        <v>60</v>
      </c>
      <c r="C66" s="11" t="s">
        <v>186</v>
      </c>
      <c r="D66" s="12">
        <v>0</v>
      </c>
      <c r="E66" s="13">
        <v>15</v>
      </c>
      <c r="F66" s="12">
        <v>0</v>
      </c>
      <c r="G66" s="13">
        <v>15</v>
      </c>
      <c r="H66" s="14">
        <v>0</v>
      </c>
      <c r="I66" s="14">
        <v>15</v>
      </c>
      <c r="J66" s="15">
        <v>99.999873199227167</v>
      </c>
      <c r="K66" s="14">
        <v>20</v>
      </c>
      <c r="L66" s="15">
        <v>67.86</v>
      </c>
      <c r="M66" s="14">
        <v>20</v>
      </c>
      <c r="N66" s="14">
        <v>2</v>
      </c>
      <c r="O66" s="14">
        <v>1</v>
      </c>
      <c r="P66" s="14">
        <v>0</v>
      </c>
      <c r="Q66" s="14">
        <v>2</v>
      </c>
      <c r="R66" s="14">
        <v>0</v>
      </c>
      <c r="S66" s="16">
        <v>5.07484047998518E-2</v>
      </c>
      <c r="T66" s="14">
        <v>20</v>
      </c>
      <c r="U66" s="16">
        <v>-8.4299160963586576E-5</v>
      </c>
      <c r="V66" s="14">
        <v>0</v>
      </c>
      <c r="W66" s="17">
        <v>0</v>
      </c>
      <c r="X66" s="18">
        <v>0</v>
      </c>
      <c r="Y66" s="19">
        <f t="shared" si="0"/>
        <v>65</v>
      </c>
      <c r="Z66" s="15">
        <f t="shared" si="1"/>
        <v>1.02</v>
      </c>
      <c r="AA66" s="20" t="s">
        <v>147</v>
      </c>
    </row>
    <row r="67" spans="2:27" ht="21.75" x14ac:dyDescent="0.25">
      <c r="B67" s="10">
        <v>61</v>
      </c>
      <c r="C67" s="11" t="s">
        <v>187</v>
      </c>
      <c r="D67" s="12">
        <v>0</v>
      </c>
      <c r="E67" s="13">
        <v>15</v>
      </c>
      <c r="F67" s="12">
        <v>0</v>
      </c>
      <c r="G67" s="13">
        <v>15</v>
      </c>
      <c r="H67" s="14">
        <v>0</v>
      </c>
      <c r="I67" s="14">
        <v>15</v>
      </c>
      <c r="J67" s="15">
        <v>97.120564848731519</v>
      </c>
      <c r="K67" s="14">
        <v>20</v>
      </c>
      <c r="L67" s="15">
        <v>65.650000000000006</v>
      </c>
      <c r="M67" s="14">
        <v>20</v>
      </c>
      <c r="N67" s="14">
        <v>0</v>
      </c>
      <c r="O67" s="14">
        <v>0</v>
      </c>
      <c r="P67" s="14">
        <v>15</v>
      </c>
      <c r="Q67" s="14">
        <v>0</v>
      </c>
      <c r="R67" s="14">
        <v>5</v>
      </c>
      <c r="S67" s="16">
        <v>1.4274097143653667E-3</v>
      </c>
      <c r="T67" s="14">
        <v>0</v>
      </c>
      <c r="U67" s="16">
        <v>0</v>
      </c>
      <c r="V67" s="14">
        <v>0</v>
      </c>
      <c r="W67" s="17">
        <v>0</v>
      </c>
      <c r="X67" s="18">
        <v>0</v>
      </c>
      <c r="Y67" s="19">
        <f t="shared" si="0"/>
        <v>105</v>
      </c>
      <c r="Z67" s="15">
        <f t="shared" si="1"/>
        <v>1.64</v>
      </c>
      <c r="AA67" s="20" t="s">
        <v>124</v>
      </c>
    </row>
    <row r="68" spans="2:27" ht="21.75" x14ac:dyDescent="0.25">
      <c r="B68" s="10">
        <v>62</v>
      </c>
      <c r="C68" s="11" t="s">
        <v>188</v>
      </c>
      <c r="D68" s="12">
        <v>0</v>
      </c>
      <c r="E68" s="13">
        <v>15</v>
      </c>
      <c r="F68" s="12">
        <v>0</v>
      </c>
      <c r="G68" s="13">
        <v>15</v>
      </c>
      <c r="H68" s="14">
        <v>0</v>
      </c>
      <c r="I68" s="14">
        <v>15</v>
      </c>
      <c r="J68" s="15">
        <v>100</v>
      </c>
      <c r="K68" s="14">
        <v>20</v>
      </c>
      <c r="L68" s="15">
        <v>73.27</v>
      </c>
      <c r="M68" s="14">
        <v>20</v>
      </c>
      <c r="N68" s="14">
        <v>0</v>
      </c>
      <c r="O68" s="14">
        <v>0</v>
      </c>
      <c r="P68" s="14">
        <v>15</v>
      </c>
      <c r="Q68" s="14">
        <v>0</v>
      </c>
      <c r="R68" s="14">
        <v>5</v>
      </c>
      <c r="S68" s="16">
        <v>0</v>
      </c>
      <c r="T68" s="14">
        <v>0</v>
      </c>
      <c r="U68" s="16">
        <v>0</v>
      </c>
      <c r="V68" s="14">
        <v>0</v>
      </c>
      <c r="W68" s="17">
        <v>0</v>
      </c>
      <c r="X68" s="18">
        <v>0</v>
      </c>
      <c r="Y68" s="19">
        <f t="shared" si="0"/>
        <v>105</v>
      </c>
      <c r="Z68" s="15">
        <f t="shared" si="1"/>
        <v>1.64</v>
      </c>
      <c r="AA68" s="20" t="s">
        <v>124</v>
      </c>
    </row>
    <row r="69" spans="2:27" ht="21.75" x14ac:dyDescent="0.25">
      <c r="B69" s="10">
        <v>63</v>
      </c>
      <c r="C69" s="11" t="s">
        <v>189</v>
      </c>
      <c r="D69" s="12">
        <v>0</v>
      </c>
      <c r="E69" s="13">
        <v>15</v>
      </c>
      <c r="F69" s="12">
        <v>0</v>
      </c>
      <c r="G69" s="13">
        <v>15</v>
      </c>
      <c r="H69" s="14">
        <v>0</v>
      </c>
      <c r="I69" s="14">
        <v>15</v>
      </c>
      <c r="J69" s="15">
        <v>97.46</v>
      </c>
      <c r="K69" s="14">
        <v>20</v>
      </c>
      <c r="L69" s="15">
        <v>65.150000000000006</v>
      </c>
      <c r="M69" s="14">
        <v>20</v>
      </c>
      <c r="N69" s="14">
        <v>5</v>
      </c>
      <c r="O69" s="14">
        <v>1</v>
      </c>
      <c r="P69" s="14">
        <v>0</v>
      </c>
      <c r="Q69" s="14">
        <v>0</v>
      </c>
      <c r="R69" s="14">
        <v>5</v>
      </c>
      <c r="S69" s="16">
        <v>1.4099793406528897E-2</v>
      </c>
      <c r="T69" s="14">
        <v>0</v>
      </c>
      <c r="U69" s="16">
        <v>7.6216612007949649E-3</v>
      </c>
      <c r="V69" s="14">
        <v>0</v>
      </c>
      <c r="W69" s="17">
        <v>0</v>
      </c>
      <c r="X69" s="18">
        <v>0</v>
      </c>
      <c r="Y69" s="19">
        <f t="shared" si="0"/>
        <v>90</v>
      </c>
      <c r="Z69" s="15">
        <f t="shared" si="1"/>
        <v>1.41</v>
      </c>
      <c r="AA69" s="20" t="s">
        <v>126</v>
      </c>
    </row>
    <row r="70" spans="2:27" ht="21.75" x14ac:dyDescent="0.25">
      <c r="B70" s="10">
        <v>64</v>
      </c>
      <c r="C70" s="11" t="s">
        <v>190</v>
      </c>
      <c r="D70" s="12">
        <v>0</v>
      </c>
      <c r="E70" s="13">
        <v>15</v>
      </c>
      <c r="F70" s="12">
        <v>0</v>
      </c>
      <c r="G70" s="13">
        <v>15</v>
      </c>
      <c r="H70" s="14">
        <v>0</v>
      </c>
      <c r="I70" s="14">
        <v>15</v>
      </c>
      <c r="J70" s="15">
        <v>97.683428374537002</v>
      </c>
      <c r="K70" s="14">
        <v>20</v>
      </c>
      <c r="L70" s="15">
        <v>61.45</v>
      </c>
      <c r="M70" s="14">
        <v>0</v>
      </c>
      <c r="N70" s="14">
        <v>1</v>
      </c>
      <c r="O70" s="14">
        <v>0</v>
      </c>
      <c r="P70" s="14">
        <v>15</v>
      </c>
      <c r="Q70" s="14">
        <v>1</v>
      </c>
      <c r="R70" s="14">
        <v>0</v>
      </c>
      <c r="S70" s="16">
        <v>0</v>
      </c>
      <c r="T70" s="14">
        <v>0</v>
      </c>
      <c r="U70" s="16">
        <v>1.2820435270327413E-3</v>
      </c>
      <c r="V70" s="14">
        <v>0</v>
      </c>
      <c r="W70" s="17">
        <v>0</v>
      </c>
      <c r="X70" s="18">
        <v>0</v>
      </c>
      <c r="Y70" s="19">
        <f t="shared" si="0"/>
        <v>80</v>
      </c>
      <c r="Z70" s="15">
        <f t="shared" si="1"/>
        <v>1.25</v>
      </c>
      <c r="AA70" s="20" t="s">
        <v>126</v>
      </c>
    </row>
  </sheetData>
  <mergeCells count="15">
    <mergeCell ref="B3:B5"/>
    <mergeCell ref="C3:C5"/>
    <mergeCell ref="D3:Y3"/>
    <mergeCell ref="Z3:Z5"/>
    <mergeCell ref="AA3:AA5"/>
    <mergeCell ref="D4:E4"/>
    <mergeCell ref="F4:G4"/>
    <mergeCell ref="H4:I4"/>
    <mergeCell ref="J4:K4"/>
    <mergeCell ref="L4:M4"/>
    <mergeCell ref="N4:P4"/>
    <mergeCell ref="Q4:R4"/>
    <mergeCell ref="S4:T4"/>
    <mergeCell ref="U4:V4"/>
    <mergeCell ref="W4:X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AG71"/>
  <sheetViews>
    <sheetView zoomScale="130" zoomScaleNormal="130" workbookViewId="0">
      <selection activeCell="I7" sqref="I7:I70"/>
    </sheetView>
  </sheetViews>
  <sheetFormatPr defaultRowHeight="15" x14ac:dyDescent="0.25"/>
  <cols>
    <col min="1" max="2" width="9.140625" style="72"/>
    <col min="3" max="3" width="36.85546875" style="72" customWidth="1"/>
    <col min="4" max="4" width="20.140625" style="72" customWidth="1"/>
    <col min="5" max="5" width="17.140625" style="72" customWidth="1"/>
    <col min="6" max="6" width="13.7109375" style="72" customWidth="1"/>
    <col min="7" max="7" width="13.42578125" style="72" customWidth="1"/>
    <col min="8" max="8" width="13.140625" style="72" customWidth="1"/>
    <col min="9" max="9" width="13.7109375" style="72" customWidth="1"/>
    <col min="10" max="10" width="15.42578125" style="72" customWidth="1"/>
    <col min="11" max="11" width="12" style="72" customWidth="1"/>
    <col min="12" max="12" width="16.140625" style="72" customWidth="1"/>
    <col min="13" max="13" width="11.7109375" style="72" customWidth="1"/>
    <col min="14" max="18" width="14.140625" style="72" customWidth="1"/>
    <col min="19" max="19" width="11.5703125" style="72" customWidth="1"/>
    <col min="20" max="20" width="9.85546875" style="72" customWidth="1"/>
    <col min="21" max="21" width="11.7109375" style="72" customWidth="1"/>
    <col min="22" max="22" width="10.5703125" style="72" customWidth="1"/>
    <col min="23" max="23" width="12" style="72" customWidth="1"/>
    <col min="24" max="24" width="14" style="72" customWidth="1"/>
    <col min="25" max="26" width="9.140625" style="72"/>
    <col min="27" max="27" width="13.7109375" style="72" customWidth="1"/>
    <col min="28" max="30" width="9.140625" style="72"/>
    <col min="31" max="31" width="14.42578125" style="72" customWidth="1"/>
    <col min="32" max="16384" width="9.140625" style="72"/>
  </cols>
  <sheetData>
    <row r="3" spans="2:33" x14ac:dyDescent="0.25">
      <c r="B3" s="135" t="s">
        <v>100</v>
      </c>
      <c r="C3" s="135" t="s">
        <v>101</v>
      </c>
      <c r="D3" s="55"/>
      <c r="E3" s="55"/>
      <c r="F3" s="64"/>
      <c r="G3" s="64"/>
      <c r="H3" s="64"/>
      <c r="I3" s="64"/>
      <c r="J3" s="64"/>
      <c r="K3" s="64"/>
      <c r="L3" s="64"/>
      <c r="M3" s="64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7"/>
      <c r="AF3" s="141"/>
      <c r="AG3" s="144"/>
    </row>
    <row r="4" spans="2:33" ht="30" x14ac:dyDescent="0.25">
      <c r="B4" s="136"/>
      <c r="C4" s="136"/>
      <c r="D4" s="71" t="s">
        <v>373</v>
      </c>
      <c r="E4" s="153"/>
      <c r="F4" s="153"/>
      <c r="G4" s="153"/>
      <c r="H4" s="153"/>
      <c r="I4" s="153"/>
      <c r="J4" s="153"/>
      <c r="K4" s="153"/>
      <c r="L4" s="153"/>
      <c r="M4" s="153"/>
      <c r="N4" s="77"/>
      <c r="O4" s="154"/>
      <c r="P4" s="155"/>
      <c r="Q4" s="155"/>
      <c r="R4" s="155"/>
      <c r="S4" s="155"/>
      <c r="T4" s="155"/>
      <c r="U4" s="155"/>
      <c r="V4" s="155"/>
      <c r="W4" s="155"/>
      <c r="X4" s="156"/>
      <c r="Y4" s="149"/>
      <c r="Z4" s="151"/>
      <c r="AA4" s="149"/>
      <c r="AB4" s="151"/>
      <c r="AC4" s="149"/>
      <c r="AD4" s="151"/>
      <c r="AE4" s="4"/>
      <c r="AF4" s="142"/>
      <c r="AG4" s="145"/>
    </row>
    <row r="5" spans="2:33" ht="15.75" x14ac:dyDescent="0.25">
      <c r="B5" s="137"/>
      <c r="C5" s="137"/>
      <c r="D5" s="56"/>
      <c r="E5" s="157" t="s">
        <v>369</v>
      </c>
      <c r="F5" s="158"/>
      <c r="G5" s="159"/>
      <c r="H5" s="68"/>
      <c r="I5" s="69"/>
      <c r="J5" s="68"/>
      <c r="K5" s="69"/>
      <c r="L5" s="65"/>
      <c r="M5" s="65"/>
      <c r="N5" s="75"/>
      <c r="O5" s="78"/>
      <c r="P5" s="78"/>
      <c r="Q5" s="78"/>
      <c r="R5" s="76"/>
      <c r="S5" s="79"/>
      <c r="T5" s="80"/>
      <c r="U5" s="80"/>
      <c r="V5" s="79"/>
      <c r="W5" s="79"/>
      <c r="X5" s="8"/>
      <c r="Z5" s="8"/>
      <c r="AA5" s="34"/>
      <c r="AB5" s="8"/>
      <c r="AC5" s="8"/>
      <c r="AD5" s="8"/>
      <c r="AE5" s="9"/>
      <c r="AF5" s="143"/>
      <c r="AG5" s="146"/>
    </row>
    <row r="6" spans="2:33" ht="15.75" thickBot="1" x14ac:dyDescent="0.3">
      <c r="B6" s="10">
        <v>1</v>
      </c>
      <c r="C6" s="10">
        <v>2</v>
      </c>
      <c r="D6" s="57"/>
      <c r="E6" s="86"/>
      <c r="F6" s="86"/>
      <c r="G6" s="86"/>
      <c r="H6" s="87" t="s">
        <v>362</v>
      </c>
      <c r="I6" s="87" t="s">
        <v>368</v>
      </c>
      <c r="J6" s="86" t="s">
        <v>363</v>
      </c>
      <c r="K6" s="87"/>
      <c r="L6" s="88"/>
      <c r="M6" s="88"/>
      <c r="N6" s="35"/>
      <c r="O6" s="81"/>
      <c r="P6" s="81"/>
      <c r="Q6" s="81"/>
      <c r="R6" s="81"/>
      <c r="S6" s="82"/>
      <c r="T6" s="82"/>
      <c r="U6" s="81"/>
      <c r="V6" s="81"/>
      <c r="W6" s="82"/>
      <c r="X6" s="82"/>
      <c r="Y6" s="10"/>
      <c r="Z6" s="10"/>
      <c r="AA6" s="10"/>
      <c r="AB6" s="10"/>
      <c r="AC6" s="10"/>
      <c r="AD6" s="10"/>
      <c r="AE6" s="10"/>
      <c r="AF6" s="10"/>
      <c r="AG6" s="10"/>
    </row>
    <row r="7" spans="2:33" ht="33" thickBot="1" x14ac:dyDescent="0.3">
      <c r="B7" s="10">
        <v>1</v>
      </c>
      <c r="C7" s="11" t="s">
        <v>123</v>
      </c>
      <c r="D7" s="85">
        <v>10111.5</v>
      </c>
      <c r="E7" s="91"/>
      <c r="F7" s="91"/>
      <c r="G7" s="92"/>
      <c r="H7" s="91">
        <f>SUM(E7:G7)</f>
        <v>0</v>
      </c>
      <c r="I7" s="92">
        <f t="shared" ref="I7:I13" si="0">SUM(H7/D7%)</f>
        <v>0</v>
      </c>
      <c r="J7" s="98">
        <v>15</v>
      </c>
      <c r="K7" s="94"/>
      <c r="L7" s="93"/>
      <c r="M7" s="93"/>
      <c r="N7" s="14"/>
      <c r="O7" s="83"/>
      <c r="P7" s="83"/>
      <c r="Q7" s="83"/>
      <c r="R7" s="70"/>
      <c r="S7" s="15"/>
      <c r="T7" s="15"/>
      <c r="U7" s="83"/>
      <c r="V7" s="83"/>
      <c r="W7" s="15"/>
      <c r="X7" s="19"/>
      <c r="Y7" s="16"/>
      <c r="Z7" s="14"/>
      <c r="AA7" s="16"/>
      <c r="AB7" s="14"/>
      <c r="AC7" s="17"/>
      <c r="AD7" s="18"/>
      <c r="AE7" s="19"/>
      <c r="AF7" s="15"/>
      <c r="AG7" s="20"/>
    </row>
    <row r="8" spans="2:33" ht="21.75" x14ac:dyDescent="0.25">
      <c r="B8" s="10">
        <v>2</v>
      </c>
      <c r="C8" s="11" t="s">
        <v>125</v>
      </c>
      <c r="D8" s="85">
        <v>2577</v>
      </c>
      <c r="E8" s="91"/>
      <c r="F8" s="91"/>
      <c r="G8" s="92"/>
      <c r="H8" s="91">
        <f t="shared" ref="H8:H70" si="1">SUM(E8:G8)</f>
        <v>0</v>
      </c>
      <c r="I8" s="92">
        <f t="shared" si="0"/>
        <v>0</v>
      </c>
      <c r="J8" s="98">
        <v>15</v>
      </c>
      <c r="K8" s="94"/>
      <c r="L8" s="93"/>
      <c r="M8" s="93"/>
      <c r="N8" s="14"/>
      <c r="O8" s="83"/>
      <c r="P8" s="83"/>
      <c r="Q8" s="83"/>
      <c r="R8" s="83"/>
      <c r="S8" s="15"/>
      <c r="T8" s="15"/>
      <c r="U8" s="83"/>
      <c r="V8" s="83"/>
      <c r="W8" s="15"/>
      <c r="X8" s="19"/>
      <c r="Y8" s="16"/>
      <c r="Z8" s="14"/>
      <c r="AA8" s="16"/>
      <c r="AB8" s="14"/>
      <c r="AC8" s="17"/>
      <c r="AD8" s="18"/>
      <c r="AE8" s="19"/>
      <c r="AF8" s="15"/>
      <c r="AG8" s="20"/>
    </row>
    <row r="9" spans="2:33" ht="33" thickBot="1" x14ac:dyDescent="0.3">
      <c r="B9" s="10">
        <v>3</v>
      </c>
      <c r="C9" s="11" t="s">
        <v>127</v>
      </c>
      <c r="D9" s="85">
        <v>9169.2000000000007</v>
      </c>
      <c r="E9" s="91"/>
      <c r="F9" s="91"/>
      <c r="G9" s="92"/>
      <c r="H9" s="91">
        <f t="shared" si="1"/>
        <v>0</v>
      </c>
      <c r="I9" s="92">
        <f t="shared" si="0"/>
        <v>0</v>
      </c>
      <c r="J9" s="98">
        <v>15</v>
      </c>
      <c r="K9" s="94"/>
      <c r="L9" s="93"/>
      <c r="M9" s="93"/>
      <c r="N9" s="14"/>
      <c r="O9" s="83"/>
      <c r="P9" s="83"/>
      <c r="Q9" s="83"/>
      <c r="R9" s="83"/>
      <c r="S9" s="15"/>
      <c r="T9" s="15"/>
      <c r="U9" s="83"/>
      <c r="V9" s="83"/>
      <c r="W9" s="15"/>
      <c r="X9" s="19"/>
      <c r="Y9" s="16"/>
      <c r="Z9" s="14"/>
      <c r="AA9" s="16"/>
      <c r="AB9" s="14"/>
      <c r="AC9" s="17"/>
      <c r="AD9" s="18"/>
      <c r="AE9" s="19"/>
      <c r="AF9" s="15"/>
      <c r="AG9" s="20"/>
    </row>
    <row r="10" spans="2:33" ht="22.5" thickBot="1" x14ac:dyDescent="0.3">
      <c r="B10" s="10">
        <v>4</v>
      </c>
      <c r="C10" s="11" t="s">
        <v>128</v>
      </c>
      <c r="D10" s="85">
        <v>4564.7</v>
      </c>
      <c r="E10" s="97"/>
      <c r="F10" s="91"/>
      <c r="G10" s="92"/>
      <c r="H10" s="91">
        <f t="shared" si="1"/>
        <v>0</v>
      </c>
      <c r="I10" s="92">
        <f t="shared" si="0"/>
        <v>0</v>
      </c>
      <c r="J10" s="98">
        <v>15</v>
      </c>
      <c r="K10" s="94"/>
      <c r="L10" s="93"/>
      <c r="M10" s="93"/>
      <c r="N10" s="14"/>
      <c r="O10" s="83"/>
      <c r="P10" s="83"/>
      <c r="Q10" s="83"/>
      <c r="R10" s="70"/>
      <c r="S10" s="15"/>
      <c r="T10" s="15"/>
      <c r="U10" s="83"/>
      <c r="V10" s="83"/>
      <c r="W10" s="15"/>
      <c r="X10" s="19"/>
      <c r="Y10" s="16"/>
      <c r="Z10" s="14"/>
      <c r="AA10" s="16"/>
      <c r="AB10" s="14"/>
      <c r="AC10" s="17"/>
      <c r="AD10" s="18"/>
      <c r="AE10" s="19"/>
      <c r="AF10" s="15"/>
      <c r="AG10" s="20"/>
    </row>
    <row r="11" spans="2:33" ht="22.5" thickBot="1" x14ac:dyDescent="0.3">
      <c r="B11" s="10">
        <v>5</v>
      </c>
      <c r="C11" s="11" t="s">
        <v>129</v>
      </c>
      <c r="D11" s="85">
        <v>2280.5</v>
      </c>
      <c r="E11" s="91"/>
      <c r="F11" s="91"/>
      <c r="G11" s="92"/>
      <c r="H11" s="91">
        <f t="shared" si="1"/>
        <v>0</v>
      </c>
      <c r="I11" s="92">
        <f t="shared" si="0"/>
        <v>0</v>
      </c>
      <c r="J11" s="98">
        <v>15</v>
      </c>
      <c r="K11" s="94"/>
      <c r="L11" s="93"/>
      <c r="M11" s="93"/>
      <c r="N11" s="14"/>
      <c r="O11" s="83"/>
      <c r="P11" s="83"/>
      <c r="Q11" s="83"/>
      <c r="R11" s="83"/>
      <c r="S11" s="15"/>
      <c r="T11" s="15"/>
      <c r="U11" s="83"/>
      <c r="V11" s="83"/>
      <c r="W11" s="15"/>
      <c r="X11" s="19"/>
      <c r="Y11" s="16"/>
      <c r="Z11" s="14"/>
      <c r="AA11" s="16"/>
      <c r="AB11" s="14"/>
      <c r="AC11" s="17"/>
      <c r="AD11" s="18"/>
      <c r="AE11" s="19"/>
      <c r="AF11" s="15"/>
      <c r="AG11" s="20"/>
    </row>
    <row r="12" spans="2:33" ht="22.5" thickBot="1" x14ac:dyDescent="0.3">
      <c r="B12" s="10">
        <v>6</v>
      </c>
      <c r="C12" s="11" t="s">
        <v>130</v>
      </c>
      <c r="D12" s="85">
        <v>4697.6000000000004</v>
      </c>
      <c r="E12" s="91"/>
      <c r="F12" s="92"/>
      <c r="G12" s="92"/>
      <c r="H12" s="91">
        <f t="shared" si="1"/>
        <v>0</v>
      </c>
      <c r="I12" s="92">
        <f t="shared" si="0"/>
        <v>0</v>
      </c>
      <c r="J12" s="98">
        <v>15</v>
      </c>
      <c r="K12" s="94"/>
      <c r="L12" s="93"/>
      <c r="M12" s="93"/>
      <c r="N12" s="14"/>
      <c r="O12" s="83"/>
      <c r="P12" s="83"/>
      <c r="Q12" s="83"/>
      <c r="R12" s="70"/>
      <c r="S12" s="15"/>
      <c r="T12" s="15"/>
      <c r="U12" s="83"/>
      <c r="V12" s="83"/>
      <c r="W12" s="15"/>
      <c r="X12" s="19"/>
      <c r="Y12" s="16"/>
      <c r="Z12" s="14"/>
      <c r="AA12" s="16"/>
      <c r="AB12" s="14"/>
      <c r="AC12" s="17"/>
      <c r="AD12" s="18"/>
      <c r="AE12" s="19"/>
      <c r="AF12" s="15"/>
      <c r="AG12" s="20"/>
    </row>
    <row r="13" spans="2:33" ht="21.75" x14ac:dyDescent="0.25">
      <c r="B13" s="10">
        <v>7</v>
      </c>
      <c r="C13" s="11" t="s">
        <v>131</v>
      </c>
      <c r="D13" s="85">
        <v>2128.4</v>
      </c>
      <c r="E13" s="91"/>
      <c r="F13" s="92"/>
      <c r="G13" s="92"/>
      <c r="H13" s="91">
        <f t="shared" si="1"/>
        <v>0</v>
      </c>
      <c r="I13" s="92">
        <f t="shared" si="0"/>
        <v>0</v>
      </c>
      <c r="J13" s="98">
        <v>15</v>
      </c>
      <c r="K13" s="91"/>
      <c r="L13" s="93"/>
      <c r="M13" s="93"/>
      <c r="N13" s="14"/>
      <c r="O13" s="83"/>
      <c r="P13" s="83"/>
      <c r="Q13" s="83"/>
      <c r="R13" s="83"/>
      <c r="S13" s="15"/>
      <c r="T13" s="15"/>
      <c r="U13" s="83"/>
      <c r="V13" s="83"/>
      <c r="W13" s="15"/>
      <c r="X13" s="19"/>
      <c r="Y13" s="16"/>
      <c r="Z13" s="14"/>
      <c r="AA13" s="16"/>
      <c r="AB13" s="14"/>
      <c r="AC13" s="17"/>
      <c r="AD13" s="18"/>
      <c r="AE13" s="19"/>
      <c r="AF13" s="15"/>
      <c r="AG13" s="20"/>
    </row>
    <row r="14" spans="2:33" ht="32.25" x14ac:dyDescent="0.25">
      <c r="B14" s="10">
        <v>8</v>
      </c>
      <c r="C14" s="11" t="s">
        <v>133</v>
      </c>
      <c r="D14" s="85">
        <v>6074.7</v>
      </c>
      <c r="E14" s="91"/>
      <c r="F14" s="91"/>
      <c r="G14" s="91"/>
      <c r="H14" s="91">
        <f t="shared" si="1"/>
        <v>0</v>
      </c>
      <c r="I14" s="92">
        <f>SUM(H14/D14%)</f>
        <v>0</v>
      </c>
      <c r="J14" s="98">
        <v>5</v>
      </c>
      <c r="K14" s="94"/>
      <c r="L14" s="93"/>
      <c r="M14" s="93"/>
      <c r="N14" s="14"/>
      <c r="O14" s="83"/>
      <c r="P14" s="83"/>
      <c r="Q14" s="83"/>
      <c r="R14" s="83"/>
      <c r="S14" s="15"/>
      <c r="T14" s="15"/>
      <c r="U14" s="83"/>
      <c r="V14" s="83"/>
      <c r="W14" s="15"/>
      <c r="X14" s="19"/>
      <c r="Y14" s="16"/>
      <c r="Z14" s="14"/>
      <c r="AA14" s="16"/>
      <c r="AB14" s="14"/>
      <c r="AC14" s="17"/>
      <c r="AD14" s="18"/>
      <c r="AE14" s="19"/>
      <c r="AF14" s="15"/>
      <c r="AG14" s="20"/>
    </row>
    <row r="15" spans="2:33" ht="21.75" x14ac:dyDescent="0.25">
      <c r="B15" s="10">
        <v>9</v>
      </c>
      <c r="C15" s="11" t="s">
        <v>134</v>
      </c>
      <c r="D15" s="85">
        <v>3554.7</v>
      </c>
      <c r="E15" s="91"/>
      <c r="F15" s="91"/>
      <c r="G15" s="92"/>
      <c r="H15" s="91">
        <f t="shared" si="1"/>
        <v>0</v>
      </c>
      <c r="I15" s="92">
        <f t="shared" ref="I15:I70" si="2">SUM(H15/D15%)</f>
        <v>0</v>
      </c>
      <c r="J15" s="98">
        <v>15</v>
      </c>
      <c r="K15" s="94"/>
      <c r="L15" s="93"/>
      <c r="M15" s="93"/>
      <c r="N15" s="14"/>
      <c r="O15" s="83"/>
      <c r="P15" s="83"/>
      <c r="Q15" s="83"/>
      <c r="R15" s="83"/>
      <c r="S15" s="15"/>
      <c r="T15" s="15"/>
      <c r="U15" s="83"/>
      <c r="V15" s="83"/>
      <c r="W15" s="15"/>
      <c r="X15" s="19"/>
      <c r="Y15" s="16"/>
      <c r="Z15" s="14"/>
      <c r="AA15" s="16"/>
      <c r="AB15" s="14"/>
      <c r="AC15" s="17"/>
      <c r="AD15" s="18"/>
      <c r="AE15" s="19"/>
      <c r="AF15" s="15"/>
      <c r="AG15" s="20"/>
    </row>
    <row r="16" spans="2:33" ht="21.75" x14ac:dyDescent="0.25">
      <c r="B16" s="10">
        <v>10</v>
      </c>
      <c r="C16" s="11" t="s">
        <v>135</v>
      </c>
      <c r="D16" s="85">
        <v>3691.6</v>
      </c>
      <c r="E16" s="89">
        <v>73.7</v>
      </c>
      <c r="F16" s="91"/>
      <c r="G16" s="91"/>
      <c r="H16" s="91">
        <f t="shared" si="1"/>
        <v>73.7</v>
      </c>
      <c r="I16" s="92">
        <f t="shared" si="2"/>
        <v>1.9964243146603102</v>
      </c>
      <c r="J16" s="98">
        <v>15</v>
      </c>
      <c r="K16" s="94"/>
      <c r="L16" s="93"/>
      <c r="M16" s="93"/>
      <c r="N16" s="14"/>
      <c r="O16" s="83"/>
      <c r="P16" s="83"/>
      <c r="Q16" s="83"/>
      <c r="R16" s="83"/>
      <c r="S16" s="15"/>
      <c r="T16" s="15"/>
      <c r="U16" s="83"/>
      <c r="V16" s="83"/>
      <c r="W16" s="15"/>
      <c r="X16" s="19"/>
      <c r="Y16" s="16"/>
      <c r="Z16" s="14"/>
      <c r="AA16" s="16"/>
      <c r="AB16" s="14"/>
      <c r="AC16" s="17"/>
      <c r="AD16" s="18"/>
      <c r="AE16" s="19"/>
      <c r="AF16" s="15"/>
      <c r="AG16" s="20"/>
    </row>
    <row r="17" spans="2:33" ht="21" x14ac:dyDescent="0.25">
      <c r="B17" s="10">
        <v>11</v>
      </c>
      <c r="C17" s="11" t="s">
        <v>136</v>
      </c>
      <c r="D17" s="85">
        <v>13134.1</v>
      </c>
      <c r="E17" s="91"/>
      <c r="F17" s="91"/>
      <c r="G17" s="92"/>
      <c r="H17" s="91">
        <f t="shared" si="1"/>
        <v>0</v>
      </c>
      <c r="I17" s="92">
        <f t="shared" si="2"/>
        <v>0</v>
      </c>
      <c r="J17" s="98">
        <v>15</v>
      </c>
      <c r="K17" s="94"/>
      <c r="L17" s="93"/>
      <c r="M17" s="93"/>
      <c r="N17" s="14"/>
      <c r="O17" s="83"/>
      <c r="P17" s="83"/>
      <c r="Q17" s="83"/>
      <c r="R17" s="83"/>
      <c r="S17" s="15"/>
      <c r="T17" s="15"/>
      <c r="U17" s="83"/>
      <c r="V17" s="83"/>
      <c r="W17" s="15"/>
      <c r="X17" s="19"/>
      <c r="Y17" s="16"/>
      <c r="Z17" s="14"/>
      <c r="AA17" s="16"/>
      <c r="AB17" s="14"/>
      <c r="AC17" s="17"/>
      <c r="AD17" s="18"/>
      <c r="AE17" s="19"/>
      <c r="AF17" s="15"/>
      <c r="AG17" s="20"/>
    </row>
    <row r="18" spans="2:33" ht="21.75" x14ac:dyDescent="0.25">
      <c r="B18" s="10">
        <v>12</v>
      </c>
      <c r="C18" s="11" t="s">
        <v>137</v>
      </c>
      <c r="D18" s="85">
        <v>2279.1</v>
      </c>
      <c r="E18" s="91">
        <v>128.69999999999999</v>
      </c>
      <c r="F18" s="91"/>
      <c r="G18" s="92"/>
      <c r="H18" s="91">
        <f t="shared" si="1"/>
        <v>128.69999999999999</v>
      </c>
      <c r="I18" s="92">
        <f t="shared" si="2"/>
        <v>5.6469659075951029</v>
      </c>
      <c r="J18" s="98">
        <v>5</v>
      </c>
      <c r="K18" s="94"/>
      <c r="L18" s="93"/>
      <c r="M18" s="93"/>
      <c r="N18" s="14"/>
      <c r="O18" s="83"/>
      <c r="P18" s="83"/>
      <c r="Q18" s="83"/>
      <c r="R18" s="83"/>
      <c r="S18" s="15"/>
      <c r="T18" s="15"/>
      <c r="U18" s="83"/>
      <c r="V18" s="83"/>
      <c r="W18" s="15"/>
      <c r="X18" s="19"/>
      <c r="Y18" s="16"/>
      <c r="Z18" s="14"/>
      <c r="AA18" s="16"/>
      <c r="AB18" s="14"/>
      <c r="AC18" s="17"/>
      <c r="AD18" s="18"/>
      <c r="AE18" s="19"/>
      <c r="AF18" s="15">
        <f t="shared" ref="AF18:AF70" si="3">ROUND(AE18/64,2)</f>
        <v>0</v>
      </c>
      <c r="AG18" s="20" t="s">
        <v>126</v>
      </c>
    </row>
    <row r="19" spans="2:33" ht="21.75" thickBot="1" x14ac:dyDescent="0.3">
      <c r="B19" s="10">
        <v>13</v>
      </c>
      <c r="C19" s="11" t="s">
        <v>138</v>
      </c>
      <c r="D19" s="85">
        <v>8089.2</v>
      </c>
      <c r="E19" s="91">
        <v>36.9</v>
      </c>
      <c r="F19" s="91"/>
      <c r="G19" s="92"/>
      <c r="H19" s="91">
        <f t="shared" si="1"/>
        <v>36.9</v>
      </c>
      <c r="I19" s="92">
        <f t="shared" si="2"/>
        <v>0.45616377392078328</v>
      </c>
      <c r="J19" s="98">
        <v>15</v>
      </c>
      <c r="K19" s="94"/>
      <c r="L19" s="93"/>
      <c r="M19" s="93"/>
      <c r="N19" s="14"/>
      <c r="O19" s="83"/>
      <c r="P19" s="83"/>
      <c r="Q19" s="83"/>
      <c r="R19" s="83"/>
      <c r="S19" s="15"/>
      <c r="T19" s="15"/>
      <c r="U19" s="83"/>
      <c r="V19" s="83"/>
      <c r="W19" s="15"/>
      <c r="X19" s="19"/>
      <c r="Y19" s="16"/>
      <c r="Z19" s="14"/>
      <c r="AA19" s="16"/>
      <c r="AB19" s="14"/>
      <c r="AC19" s="17"/>
      <c r="AD19" s="18"/>
      <c r="AE19" s="19"/>
      <c r="AF19" s="15">
        <f t="shared" si="3"/>
        <v>0</v>
      </c>
      <c r="AG19" s="20" t="s">
        <v>126</v>
      </c>
    </row>
    <row r="20" spans="2:33" ht="22.5" thickBot="1" x14ac:dyDescent="0.3">
      <c r="B20" s="10">
        <v>14</v>
      </c>
      <c r="C20" s="22" t="s">
        <v>139</v>
      </c>
      <c r="D20" s="85">
        <v>2830.3</v>
      </c>
      <c r="E20" s="91"/>
      <c r="F20" s="92"/>
      <c r="G20" s="92"/>
      <c r="H20" s="91">
        <f t="shared" si="1"/>
        <v>0</v>
      </c>
      <c r="I20" s="92">
        <f t="shared" si="2"/>
        <v>0</v>
      </c>
      <c r="J20" s="98">
        <v>15</v>
      </c>
      <c r="K20" s="94"/>
      <c r="L20" s="93"/>
      <c r="M20" s="93"/>
      <c r="N20" s="14"/>
      <c r="O20" s="83"/>
      <c r="P20" s="83"/>
      <c r="Q20" s="83"/>
      <c r="R20" s="70"/>
      <c r="S20" s="15"/>
      <c r="T20" s="15"/>
      <c r="U20" s="83"/>
      <c r="V20" s="83"/>
      <c r="W20" s="15"/>
      <c r="X20" s="19"/>
      <c r="Y20" s="16"/>
      <c r="Z20" s="14"/>
      <c r="AA20" s="16"/>
      <c r="AB20" s="14"/>
      <c r="AC20" s="17"/>
      <c r="AD20" s="18"/>
      <c r="AE20" s="19"/>
      <c r="AF20" s="15">
        <f t="shared" si="3"/>
        <v>0</v>
      </c>
      <c r="AG20" s="20" t="s">
        <v>124</v>
      </c>
    </row>
    <row r="21" spans="2:33" ht="22.5" thickBot="1" x14ac:dyDescent="0.3">
      <c r="B21" s="10">
        <v>15</v>
      </c>
      <c r="C21" s="23" t="s">
        <v>140</v>
      </c>
      <c r="D21" s="85">
        <v>12267.8</v>
      </c>
      <c r="E21" s="91"/>
      <c r="F21" s="92"/>
      <c r="G21" s="92"/>
      <c r="H21" s="91">
        <f t="shared" si="1"/>
        <v>0</v>
      </c>
      <c r="I21" s="92">
        <f t="shared" si="2"/>
        <v>0</v>
      </c>
      <c r="J21" s="98">
        <v>15</v>
      </c>
      <c r="K21" s="94"/>
      <c r="L21" s="93"/>
      <c r="M21" s="93"/>
      <c r="N21" s="14"/>
      <c r="O21" s="83"/>
      <c r="P21" s="83"/>
      <c r="Q21" s="83"/>
      <c r="R21" s="70"/>
      <c r="S21" s="15"/>
      <c r="T21" s="15"/>
      <c r="U21" s="83"/>
      <c r="V21" s="83"/>
      <c r="W21" s="15"/>
      <c r="X21" s="19"/>
      <c r="Y21" s="16"/>
      <c r="Z21" s="14"/>
      <c r="AA21" s="16"/>
      <c r="AB21" s="14"/>
      <c r="AC21" s="17"/>
      <c r="AD21" s="18"/>
      <c r="AE21" s="19"/>
      <c r="AF21" s="15">
        <f t="shared" si="3"/>
        <v>0</v>
      </c>
      <c r="AG21" s="20" t="s">
        <v>126</v>
      </c>
    </row>
    <row r="22" spans="2:33" ht="22.5" thickBot="1" x14ac:dyDescent="0.3">
      <c r="B22" s="10">
        <v>16</v>
      </c>
      <c r="C22" s="11" t="s">
        <v>141</v>
      </c>
      <c r="D22" s="85">
        <v>3760.5</v>
      </c>
      <c r="E22" s="91"/>
      <c r="F22" s="91"/>
      <c r="G22" s="92"/>
      <c r="H22" s="91">
        <f t="shared" si="1"/>
        <v>0</v>
      </c>
      <c r="I22" s="92">
        <f t="shared" si="2"/>
        <v>0</v>
      </c>
      <c r="J22" s="98">
        <v>15</v>
      </c>
      <c r="K22" s="94"/>
      <c r="L22" s="93"/>
      <c r="M22" s="93"/>
      <c r="N22" s="14"/>
      <c r="O22" s="83"/>
      <c r="P22" s="83"/>
      <c r="Q22" s="83"/>
      <c r="R22" s="70"/>
      <c r="S22" s="15"/>
      <c r="T22" s="15"/>
      <c r="U22" s="83"/>
      <c r="V22" s="83"/>
      <c r="W22" s="15"/>
      <c r="X22" s="19"/>
      <c r="Y22" s="16"/>
      <c r="Z22" s="14"/>
      <c r="AA22" s="16"/>
      <c r="AB22" s="14"/>
      <c r="AC22" s="17"/>
      <c r="AD22" s="18"/>
      <c r="AE22" s="19"/>
      <c r="AF22" s="15">
        <f t="shared" si="3"/>
        <v>0</v>
      </c>
      <c r="AG22" s="20" t="s">
        <v>124</v>
      </c>
    </row>
    <row r="23" spans="2:33" ht="21.75" x14ac:dyDescent="0.25">
      <c r="B23" s="10">
        <v>17</v>
      </c>
      <c r="C23" s="11" t="s">
        <v>142</v>
      </c>
      <c r="D23" s="85">
        <v>1941.2</v>
      </c>
      <c r="E23" s="91"/>
      <c r="F23" s="91"/>
      <c r="G23" s="92"/>
      <c r="H23" s="91">
        <f t="shared" si="1"/>
        <v>0</v>
      </c>
      <c r="I23" s="92">
        <f t="shared" si="2"/>
        <v>0</v>
      </c>
      <c r="J23" s="98">
        <v>15</v>
      </c>
      <c r="K23" s="94"/>
      <c r="L23" s="93"/>
      <c r="M23" s="93"/>
      <c r="N23" s="14"/>
      <c r="O23" s="83"/>
      <c r="P23" s="83"/>
      <c r="Q23" s="83"/>
      <c r="R23" s="83"/>
      <c r="S23" s="15"/>
      <c r="T23" s="15"/>
      <c r="U23" s="83"/>
      <c r="V23" s="83"/>
      <c r="W23" s="15"/>
      <c r="X23" s="19"/>
      <c r="Y23" s="16"/>
      <c r="Z23" s="14"/>
      <c r="AA23" s="16"/>
      <c r="AB23" s="14"/>
      <c r="AC23" s="17"/>
      <c r="AD23" s="18"/>
      <c r="AE23" s="19"/>
      <c r="AF23" s="15">
        <f t="shared" si="3"/>
        <v>0</v>
      </c>
      <c r="AG23" s="20" t="s">
        <v>124</v>
      </c>
    </row>
    <row r="24" spans="2:33" ht="21.75" x14ac:dyDescent="0.25">
      <c r="B24" s="10">
        <v>18</v>
      </c>
      <c r="C24" s="11" t="s">
        <v>143</v>
      </c>
      <c r="D24" s="85">
        <v>5092.2</v>
      </c>
      <c r="E24" s="91"/>
      <c r="F24" s="91"/>
      <c r="G24" s="92"/>
      <c r="H24" s="91">
        <f t="shared" si="1"/>
        <v>0</v>
      </c>
      <c r="I24" s="92">
        <f t="shared" si="2"/>
        <v>0</v>
      </c>
      <c r="J24" s="98">
        <v>15</v>
      </c>
      <c r="K24" s="94"/>
      <c r="L24" s="93"/>
      <c r="M24" s="93"/>
      <c r="N24" s="14"/>
      <c r="O24" s="83"/>
      <c r="P24" s="83"/>
      <c r="Q24" s="83"/>
      <c r="R24" s="83"/>
      <c r="S24" s="15"/>
      <c r="T24" s="15"/>
      <c r="U24" s="83"/>
      <c r="V24" s="83"/>
      <c r="W24" s="15"/>
      <c r="X24" s="19"/>
      <c r="Y24" s="16"/>
      <c r="Z24" s="14"/>
      <c r="AA24" s="16"/>
      <c r="AB24" s="14"/>
      <c r="AC24" s="17"/>
      <c r="AD24" s="18"/>
      <c r="AE24" s="19"/>
      <c r="AF24" s="15">
        <f t="shared" si="3"/>
        <v>0</v>
      </c>
      <c r="AG24" s="20" t="s">
        <v>126</v>
      </c>
    </row>
    <row r="25" spans="2:33" ht="21.75" x14ac:dyDescent="0.25">
      <c r="B25" s="10">
        <v>19</v>
      </c>
      <c r="C25" s="11" t="s">
        <v>144</v>
      </c>
      <c r="D25" s="85">
        <v>3035.5</v>
      </c>
      <c r="E25" s="91">
        <v>30.4</v>
      </c>
      <c r="F25" s="91"/>
      <c r="G25" s="92"/>
      <c r="H25" s="91">
        <f t="shared" si="1"/>
        <v>30.4</v>
      </c>
      <c r="I25" s="92">
        <f t="shared" si="2"/>
        <v>1.0014824575852412</v>
      </c>
      <c r="J25" s="98">
        <v>15</v>
      </c>
      <c r="K25" s="94"/>
      <c r="L25" s="93"/>
      <c r="M25" s="93"/>
      <c r="N25" s="14"/>
      <c r="O25" s="83"/>
      <c r="P25" s="83"/>
      <c r="Q25" s="83"/>
      <c r="R25" s="83"/>
      <c r="S25" s="15"/>
      <c r="T25" s="15"/>
      <c r="U25" s="83"/>
      <c r="V25" s="83"/>
      <c r="W25" s="15"/>
      <c r="X25" s="19"/>
      <c r="Y25" s="16"/>
      <c r="Z25" s="14"/>
      <c r="AA25" s="16"/>
      <c r="AB25" s="14"/>
      <c r="AC25" s="17"/>
      <c r="AD25" s="18"/>
      <c r="AE25" s="19"/>
      <c r="AF25" s="15">
        <f t="shared" si="3"/>
        <v>0</v>
      </c>
      <c r="AG25" s="20" t="s">
        <v>126</v>
      </c>
    </row>
    <row r="26" spans="2:33" ht="21.75" x14ac:dyDescent="0.25">
      <c r="B26" s="10">
        <v>20</v>
      </c>
      <c r="C26" s="11" t="s">
        <v>145</v>
      </c>
      <c r="D26" s="85">
        <v>2515.5</v>
      </c>
      <c r="E26" s="91"/>
      <c r="F26" s="91"/>
      <c r="G26" s="92"/>
      <c r="H26" s="91">
        <f t="shared" si="1"/>
        <v>0</v>
      </c>
      <c r="I26" s="92">
        <f t="shared" si="2"/>
        <v>0</v>
      </c>
      <c r="J26" s="98">
        <v>15</v>
      </c>
      <c r="K26" s="94"/>
      <c r="L26" s="93"/>
      <c r="M26" s="93"/>
      <c r="N26" s="14"/>
      <c r="O26" s="83"/>
      <c r="P26" s="83"/>
      <c r="Q26" s="83"/>
      <c r="R26" s="83"/>
      <c r="S26" s="15"/>
      <c r="T26" s="15"/>
      <c r="U26" s="83"/>
      <c r="V26" s="83"/>
      <c r="W26" s="15"/>
      <c r="X26" s="19"/>
      <c r="Y26" s="16"/>
      <c r="Z26" s="14"/>
      <c r="AA26" s="16"/>
      <c r="AB26" s="14"/>
      <c r="AC26" s="17"/>
      <c r="AD26" s="18"/>
      <c r="AE26" s="19"/>
      <c r="AF26" s="15">
        <f t="shared" si="3"/>
        <v>0</v>
      </c>
      <c r="AG26" s="20" t="s">
        <v>124</v>
      </c>
    </row>
    <row r="27" spans="2:33" ht="22.5" thickBot="1" x14ac:dyDescent="0.3">
      <c r="B27" s="10">
        <v>21</v>
      </c>
      <c r="C27" s="11" t="s">
        <v>146</v>
      </c>
      <c r="D27" s="85">
        <v>3306.2</v>
      </c>
      <c r="E27" s="91"/>
      <c r="F27" s="91"/>
      <c r="G27" s="92"/>
      <c r="H27" s="91">
        <f t="shared" si="1"/>
        <v>0</v>
      </c>
      <c r="I27" s="92">
        <f t="shared" si="2"/>
        <v>0</v>
      </c>
      <c r="J27" s="98">
        <v>15</v>
      </c>
      <c r="K27" s="94"/>
      <c r="L27" s="93"/>
      <c r="M27" s="93"/>
      <c r="N27" s="14"/>
      <c r="O27" s="83"/>
      <c r="P27" s="83"/>
      <c r="Q27" s="83"/>
      <c r="R27" s="83"/>
      <c r="S27" s="15"/>
      <c r="T27" s="15"/>
      <c r="U27" s="83"/>
      <c r="V27" s="83"/>
      <c r="W27" s="15"/>
      <c r="X27" s="19"/>
      <c r="Y27" s="16"/>
      <c r="Z27" s="14"/>
      <c r="AA27" s="16"/>
      <c r="AB27" s="14"/>
      <c r="AC27" s="17"/>
      <c r="AD27" s="18"/>
      <c r="AE27" s="19"/>
      <c r="AF27" s="15">
        <f t="shared" si="3"/>
        <v>0</v>
      </c>
      <c r="AG27" s="20" t="s">
        <v>147</v>
      </c>
    </row>
    <row r="28" spans="2:33" ht="22.5" thickBot="1" x14ac:dyDescent="0.3">
      <c r="B28" s="10">
        <v>22</v>
      </c>
      <c r="C28" s="11" t="s">
        <v>148</v>
      </c>
      <c r="D28" s="85">
        <v>2966</v>
      </c>
      <c r="E28" s="91"/>
      <c r="F28" s="91"/>
      <c r="G28" s="92"/>
      <c r="H28" s="91">
        <f t="shared" si="1"/>
        <v>0</v>
      </c>
      <c r="I28" s="92">
        <f t="shared" si="2"/>
        <v>0</v>
      </c>
      <c r="J28" s="98">
        <v>5</v>
      </c>
      <c r="K28" s="94"/>
      <c r="L28" s="93"/>
      <c r="M28" s="93"/>
      <c r="N28" s="14"/>
      <c r="O28" s="83"/>
      <c r="P28" s="83"/>
      <c r="Q28" s="83"/>
      <c r="R28" s="70"/>
      <c r="S28" s="15"/>
      <c r="T28" s="15"/>
      <c r="U28" s="83"/>
      <c r="V28" s="83"/>
      <c r="W28" s="15"/>
      <c r="X28" s="19"/>
      <c r="Y28" s="16"/>
      <c r="Z28" s="14"/>
      <c r="AA28" s="16"/>
      <c r="AB28" s="14"/>
      <c r="AC28" s="17"/>
      <c r="AD28" s="18"/>
      <c r="AE28" s="19"/>
      <c r="AF28" s="15">
        <f t="shared" si="3"/>
        <v>0</v>
      </c>
      <c r="AG28" s="20" t="s">
        <v>126</v>
      </c>
    </row>
    <row r="29" spans="2:33" ht="22.5" thickBot="1" x14ac:dyDescent="0.3">
      <c r="B29" s="10">
        <v>23</v>
      </c>
      <c r="C29" s="11" t="s">
        <v>149</v>
      </c>
      <c r="D29" s="85">
        <v>2664.2</v>
      </c>
      <c r="E29" s="91"/>
      <c r="F29" s="92"/>
      <c r="G29" s="92"/>
      <c r="H29" s="91">
        <f t="shared" si="1"/>
        <v>0</v>
      </c>
      <c r="I29" s="92">
        <f t="shared" si="2"/>
        <v>0</v>
      </c>
      <c r="J29" s="98">
        <v>15</v>
      </c>
      <c r="K29" s="94"/>
      <c r="L29" s="93"/>
      <c r="M29" s="93"/>
      <c r="N29" s="14"/>
      <c r="O29" s="83"/>
      <c r="P29" s="83"/>
      <c r="Q29" s="83"/>
      <c r="R29" s="70"/>
      <c r="S29" s="15"/>
      <c r="T29" s="15"/>
      <c r="U29" s="83"/>
      <c r="V29" s="83"/>
      <c r="W29" s="15"/>
      <c r="X29" s="19"/>
      <c r="Y29" s="16"/>
      <c r="Z29" s="14"/>
      <c r="AA29" s="16"/>
      <c r="AB29" s="14"/>
      <c r="AC29" s="17"/>
      <c r="AD29" s="18"/>
      <c r="AE29" s="19"/>
      <c r="AF29" s="15">
        <f t="shared" si="3"/>
        <v>0</v>
      </c>
      <c r="AG29" s="20" t="s">
        <v>124</v>
      </c>
    </row>
    <row r="30" spans="2:33" ht="22.5" thickBot="1" x14ac:dyDescent="0.3">
      <c r="B30" s="10">
        <v>24</v>
      </c>
      <c r="C30" s="11" t="s">
        <v>150</v>
      </c>
      <c r="D30" s="85">
        <v>5144.7</v>
      </c>
      <c r="E30" s="91"/>
      <c r="F30" s="92"/>
      <c r="G30" s="92"/>
      <c r="H30" s="91">
        <f t="shared" si="1"/>
        <v>0</v>
      </c>
      <c r="I30" s="92">
        <f t="shared" si="2"/>
        <v>0</v>
      </c>
      <c r="J30" s="98">
        <v>15</v>
      </c>
      <c r="K30" s="94"/>
      <c r="L30" s="93"/>
      <c r="M30" s="93"/>
      <c r="N30" s="14"/>
      <c r="O30" s="83"/>
      <c r="P30" s="83"/>
      <c r="Q30" s="83"/>
      <c r="R30" s="70"/>
      <c r="S30" s="15"/>
      <c r="T30" s="15"/>
      <c r="U30" s="83"/>
      <c r="V30" s="83"/>
      <c r="W30" s="15"/>
      <c r="X30" s="19"/>
      <c r="Y30" s="16"/>
      <c r="Z30" s="14"/>
      <c r="AA30" s="16"/>
      <c r="AB30" s="14"/>
      <c r="AC30" s="17"/>
      <c r="AD30" s="18"/>
      <c r="AE30" s="19"/>
      <c r="AF30" s="15">
        <f t="shared" si="3"/>
        <v>0</v>
      </c>
      <c r="AG30" s="20" t="s">
        <v>124</v>
      </c>
    </row>
    <row r="31" spans="2:33" ht="32.25" x14ac:dyDescent="0.25">
      <c r="B31" s="10">
        <v>25</v>
      </c>
      <c r="C31" s="11" t="s">
        <v>151</v>
      </c>
      <c r="D31" s="85">
        <v>2368</v>
      </c>
      <c r="E31" s="91"/>
      <c r="F31" s="92"/>
      <c r="G31" s="92"/>
      <c r="H31" s="91">
        <f t="shared" si="1"/>
        <v>0</v>
      </c>
      <c r="I31" s="92">
        <f t="shared" si="2"/>
        <v>0</v>
      </c>
      <c r="J31" s="98">
        <v>15</v>
      </c>
      <c r="K31" s="94"/>
      <c r="L31" s="93"/>
      <c r="M31" s="93"/>
      <c r="N31" s="14"/>
      <c r="O31" s="83"/>
      <c r="P31" s="83"/>
      <c r="Q31" s="83"/>
      <c r="R31" s="83"/>
      <c r="S31" s="15"/>
      <c r="T31" s="15"/>
      <c r="U31" s="83"/>
      <c r="V31" s="83"/>
      <c r="W31" s="15"/>
      <c r="X31" s="19"/>
      <c r="Y31" s="16"/>
      <c r="Z31" s="14"/>
      <c r="AA31" s="16"/>
      <c r="AB31" s="14"/>
      <c r="AC31" s="17"/>
      <c r="AD31" s="18"/>
      <c r="AE31" s="19"/>
      <c r="AF31" s="15">
        <f t="shared" si="3"/>
        <v>0</v>
      </c>
      <c r="AG31" s="20" t="s">
        <v>126</v>
      </c>
    </row>
    <row r="32" spans="2:33" ht="21.75" x14ac:dyDescent="0.25">
      <c r="B32" s="10">
        <v>26</v>
      </c>
      <c r="C32" s="11" t="s">
        <v>152</v>
      </c>
      <c r="D32" s="85">
        <v>3815.6</v>
      </c>
      <c r="E32" s="91"/>
      <c r="F32" s="91"/>
      <c r="G32" s="92"/>
      <c r="H32" s="91">
        <f t="shared" si="1"/>
        <v>0</v>
      </c>
      <c r="I32" s="92">
        <f t="shared" si="2"/>
        <v>0</v>
      </c>
      <c r="J32" s="98">
        <v>15</v>
      </c>
      <c r="K32" s="94"/>
      <c r="L32" s="93"/>
      <c r="M32" s="93"/>
      <c r="N32" s="14"/>
      <c r="O32" s="83"/>
      <c r="P32" s="83"/>
      <c r="Q32" s="83"/>
      <c r="R32" s="83"/>
      <c r="S32" s="15"/>
      <c r="T32" s="15"/>
      <c r="U32" s="83"/>
      <c r="V32" s="83"/>
      <c r="W32" s="15"/>
      <c r="X32" s="19"/>
      <c r="Y32" s="16"/>
      <c r="Z32" s="14"/>
      <c r="AA32" s="16"/>
      <c r="AB32" s="14"/>
      <c r="AC32" s="17"/>
      <c r="AD32" s="18"/>
      <c r="AE32" s="19"/>
      <c r="AF32" s="15">
        <f t="shared" si="3"/>
        <v>0</v>
      </c>
      <c r="AG32" s="20" t="s">
        <v>126</v>
      </c>
    </row>
    <row r="33" spans="2:33" ht="22.5" thickBot="1" x14ac:dyDescent="0.3">
      <c r="B33" s="10">
        <v>27</v>
      </c>
      <c r="C33" s="11" t="s">
        <v>153</v>
      </c>
      <c r="D33" s="85">
        <v>4999.3999999999996</v>
      </c>
      <c r="E33" s="91"/>
      <c r="F33" s="91"/>
      <c r="G33" s="92"/>
      <c r="H33" s="91">
        <f t="shared" si="1"/>
        <v>0</v>
      </c>
      <c r="I33" s="92">
        <f t="shared" si="2"/>
        <v>0</v>
      </c>
      <c r="J33" s="98">
        <v>15</v>
      </c>
      <c r="K33" s="94"/>
      <c r="L33" s="93"/>
      <c r="M33" s="93"/>
      <c r="N33" s="14"/>
      <c r="O33" s="83"/>
      <c r="P33" s="83"/>
      <c r="Q33" s="83"/>
      <c r="R33" s="83"/>
      <c r="S33" s="15"/>
      <c r="T33" s="15"/>
      <c r="U33" s="83"/>
      <c r="V33" s="83"/>
      <c r="W33" s="15"/>
      <c r="X33" s="19"/>
      <c r="Y33" s="16"/>
      <c r="Z33" s="14"/>
      <c r="AA33" s="16"/>
      <c r="AB33" s="14">
        <v>0</v>
      </c>
      <c r="AC33" s="17">
        <v>0</v>
      </c>
      <c r="AD33" s="18">
        <v>0</v>
      </c>
      <c r="AE33" s="19" t="e">
        <f>#REF!+G33+I33+K33+M33+T33+X33-Z33-AB33-AD33</f>
        <v>#REF!</v>
      </c>
      <c r="AF33" s="15" t="e">
        <f t="shared" si="3"/>
        <v>#REF!</v>
      </c>
      <c r="AG33" s="20" t="s">
        <v>126</v>
      </c>
    </row>
    <row r="34" spans="2:33" ht="22.5" thickBot="1" x14ac:dyDescent="0.3">
      <c r="B34" s="10">
        <v>28</v>
      </c>
      <c r="C34" s="11" t="s">
        <v>154</v>
      </c>
      <c r="D34" s="85">
        <v>6708.4</v>
      </c>
      <c r="E34" s="91"/>
      <c r="F34" s="91"/>
      <c r="G34" s="92"/>
      <c r="H34" s="91">
        <f t="shared" si="1"/>
        <v>0</v>
      </c>
      <c r="I34" s="92">
        <f t="shared" si="2"/>
        <v>0</v>
      </c>
      <c r="J34" s="98">
        <v>15</v>
      </c>
      <c r="K34" s="94"/>
      <c r="L34" s="93"/>
      <c r="M34" s="93"/>
      <c r="N34" s="14"/>
      <c r="O34" s="83"/>
      <c r="P34" s="83"/>
      <c r="Q34" s="83"/>
      <c r="R34" s="70"/>
      <c r="S34" s="15"/>
      <c r="T34" s="15"/>
      <c r="U34" s="83"/>
      <c r="V34" s="83"/>
      <c r="W34" s="15"/>
      <c r="X34" s="19"/>
      <c r="Y34" s="16"/>
      <c r="Z34" s="14"/>
      <c r="AA34" s="16"/>
      <c r="AB34" s="14"/>
      <c r="AC34" s="17"/>
      <c r="AD34" s="18"/>
      <c r="AE34" s="19"/>
      <c r="AF34" s="15">
        <f t="shared" si="3"/>
        <v>0</v>
      </c>
      <c r="AG34" s="20" t="s">
        <v>124</v>
      </c>
    </row>
    <row r="35" spans="2:33" ht="22.5" thickBot="1" x14ac:dyDescent="0.3">
      <c r="B35" s="10">
        <v>29</v>
      </c>
      <c r="C35" s="11" t="s">
        <v>155</v>
      </c>
      <c r="D35" s="85">
        <v>4009.6</v>
      </c>
      <c r="E35" s="91"/>
      <c r="F35" s="92"/>
      <c r="G35" s="92"/>
      <c r="H35" s="91">
        <f t="shared" si="1"/>
        <v>0</v>
      </c>
      <c r="I35" s="92">
        <f t="shared" si="2"/>
        <v>0</v>
      </c>
      <c r="J35" s="98">
        <v>15</v>
      </c>
      <c r="K35" s="94"/>
      <c r="L35" s="93"/>
      <c r="M35" s="93"/>
      <c r="N35" s="14"/>
      <c r="O35" s="83"/>
      <c r="P35" s="83"/>
      <c r="Q35" s="83"/>
      <c r="R35" s="83"/>
      <c r="S35" s="15"/>
      <c r="T35" s="15"/>
      <c r="U35" s="83"/>
      <c r="V35" s="83"/>
      <c r="W35" s="15"/>
      <c r="X35" s="19"/>
      <c r="Y35" s="16"/>
      <c r="Z35" s="14"/>
      <c r="AA35" s="16"/>
      <c r="AB35" s="14"/>
      <c r="AC35" s="17"/>
      <c r="AD35" s="18"/>
      <c r="AE35" s="19"/>
      <c r="AF35" s="15">
        <f t="shared" si="3"/>
        <v>0</v>
      </c>
      <c r="AG35" s="20" t="s">
        <v>124</v>
      </c>
    </row>
    <row r="36" spans="2:33" ht="22.5" thickBot="1" x14ac:dyDescent="0.3">
      <c r="B36" s="10">
        <v>30</v>
      </c>
      <c r="C36" s="11" t="s">
        <v>156</v>
      </c>
      <c r="D36" s="85">
        <v>5058.8</v>
      </c>
      <c r="E36" s="89"/>
      <c r="F36" s="91"/>
      <c r="G36" s="92"/>
      <c r="H36" s="91">
        <f t="shared" si="1"/>
        <v>0</v>
      </c>
      <c r="I36" s="92">
        <f t="shared" si="2"/>
        <v>0</v>
      </c>
      <c r="J36" s="98">
        <v>5</v>
      </c>
      <c r="K36" s="94"/>
      <c r="L36" s="93"/>
      <c r="M36" s="93"/>
      <c r="N36" s="14"/>
      <c r="O36" s="83"/>
      <c r="P36" s="83"/>
      <c r="Q36" s="83"/>
      <c r="R36" s="70"/>
      <c r="S36" s="15"/>
      <c r="T36" s="15"/>
      <c r="U36" s="83"/>
      <c r="V36" s="83"/>
      <c r="W36" s="15"/>
      <c r="X36" s="19"/>
      <c r="Y36" s="16"/>
      <c r="Z36" s="14"/>
      <c r="AA36" s="16"/>
      <c r="AB36" s="14"/>
      <c r="AC36" s="17"/>
      <c r="AD36" s="18"/>
      <c r="AE36" s="19"/>
      <c r="AF36" s="15">
        <f t="shared" si="3"/>
        <v>0</v>
      </c>
      <c r="AG36" s="20" t="s">
        <v>124</v>
      </c>
    </row>
    <row r="37" spans="2:33" ht="21.75" x14ac:dyDescent="0.25">
      <c r="B37" s="10">
        <v>31</v>
      </c>
      <c r="C37" s="11" t="s">
        <v>157</v>
      </c>
      <c r="D37" s="85">
        <v>4427.1000000000004</v>
      </c>
      <c r="E37" s="91"/>
      <c r="F37" s="92"/>
      <c r="G37" s="92"/>
      <c r="H37" s="91">
        <f t="shared" si="1"/>
        <v>0</v>
      </c>
      <c r="I37" s="92">
        <f t="shared" si="2"/>
        <v>0</v>
      </c>
      <c r="J37" s="98">
        <v>15</v>
      </c>
      <c r="K37" s="94"/>
      <c r="L37" s="93"/>
      <c r="M37" s="93"/>
      <c r="N37" s="14"/>
      <c r="O37" s="83"/>
      <c r="P37" s="83"/>
      <c r="Q37" s="83"/>
      <c r="R37" s="83"/>
      <c r="S37" s="15"/>
      <c r="T37" s="15"/>
      <c r="U37" s="83"/>
      <c r="V37" s="83"/>
      <c r="W37" s="15"/>
      <c r="X37" s="19"/>
      <c r="Y37" s="16"/>
      <c r="Z37" s="14"/>
      <c r="AA37" s="16"/>
      <c r="AB37" s="14"/>
      <c r="AC37" s="17"/>
      <c r="AD37" s="18"/>
      <c r="AE37" s="19"/>
      <c r="AF37" s="15">
        <f t="shared" si="3"/>
        <v>0</v>
      </c>
      <c r="AG37" s="20" t="s">
        <v>126</v>
      </c>
    </row>
    <row r="38" spans="2:33" ht="21.75" x14ac:dyDescent="0.25">
      <c r="B38" s="10">
        <v>32</v>
      </c>
      <c r="C38" s="11" t="s">
        <v>158</v>
      </c>
      <c r="D38" s="85">
        <v>15937</v>
      </c>
      <c r="E38" s="91">
        <v>210</v>
      </c>
      <c r="F38" s="91"/>
      <c r="G38" s="92"/>
      <c r="H38" s="91">
        <f t="shared" si="1"/>
        <v>210</v>
      </c>
      <c r="I38" s="92">
        <f t="shared" si="2"/>
        <v>1.3176883980673904</v>
      </c>
      <c r="J38" s="98">
        <v>15</v>
      </c>
      <c r="K38" s="94"/>
      <c r="L38" s="93"/>
      <c r="M38" s="93"/>
      <c r="N38" s="14"/>
      <c r="O38" s="83"/>
      <c r="P38" s="83"/>
      <c r="Q38" s="83"/>
      <c r="R38" s="83"/>
      <c r="S38" s="15"/>
      <c r="T38" s="15"/>
      <c r="U38" s="83"/>
      <c r="V38" s="83"/>
      <c r="W38" s="15"/>
      <c r="X38" s="19"/>
      <c r="Y38" s="16"/>
      <c r="Z38" s="14"/>
      <c r="AA38" s="16"/>
      <c r="AB38" s="14"/>
      <c r="AC38" s="17"/>
      <c r="AD38" s="18"/>
      <c r="AE38" s="19"/>
      <c r="AF38" s="15">
        <f t="shared" si="3"/>
        <v>0</v>
      </c>
      <c r="AG38" s="20" t="s">
        <v>147</v>
      </c>
    </row>
    <row r="39" spans="2:33" ht="21.75" x14ac:dyDescent="0.25">
      <c r="B39" s="10">
        <v>33</v>
      </c>
      <c r="C39" s="23" t="s">
        <v>159</v>
      </c>
      <c r="D39" s="85">
        <v>4276.6000000000004</v>
      </c>
      <c r="E39" s="90">
        <v>2.1</v>
      </c>
      <c r="F39" s="91"/>
      <c r="G39" s="95"/>
      <c r="H39" s="91">
        <f t="shared" si="1"/>
        <v>2.1</v>
      </c>
      <c r="I39" s="92">
        <f t="shared" si="2"/>
        <v>4.9104428751812181E-2</v>
      </c>
      <c r="J39" s="98">
        <v>15</v>
      </c>
      <c r="K39" s="96"/>
      <c r="L39" s="93"/>
      <c r="M39" s="93"/>
      <c r="N39" s="14"/>
      <c r="O39" s="83"/>
      <c r="P39" s="83"/>
      <c r="Q39" s="83"/>
      <c r="R39" s="83"/>
      <c r="S39" s="26"/>
      <c r="T39" s="26"/>
      <c r="U39" s="84"/>
      <c r="V39" s="83"/>
      <c r="W39" s="15"/>
      <c r="X39" s="19"/>
      <c r="Y39" s="33"/>
      <c r="Z39" s="27"/>
      <c r="AA39" s="16"/>
      <c r="AB39" s="27"/>
      <c r="AC39" s="17"/>
      <c r="AD39" s="18"/>
      <c r="AE39" s="19"/>
      <c r="AF39" s="15">
        <f t="shared" si="3"/>
        <v>0</v>
      </c>
      <c r="AG39" s="20" t="s">
        <v>126</v>
      </c>
    </row>
    <row r="40" spans="2:33" ht="21.75" x14ac:dyDescent="0.25">
      <c r="B40" s="10">
        <v>34</v>
      </c>
      <c r="C40" s="11" t="s">
        <v>160</v>
      </c>
      <c r="D40" s="85">
        <v>2778.3</v>
      </c>
      <c r="E40" s="91"/>
      <c r="F40" s="91"/>
      <c r="G40" s="92"/>
      <c r="H40" s="91">
        <f t="shared" si="1"/>
        <v>0</v>
      </c>
      <c r="I40" s="92">
        <f t="shared" si="2"/>
        <v>0</v>
      </c>
      <c r="J40" s="99">
        <v>15</v>
      </c>
      <c r="K40" s="94"/>
      <c r="L40" s="93"/>
      <c r="M40" s="93"/>
      <c r="N40" s="14"/>
      <c r="O40" s="83"/>
      <c r="P40" s="83"/>
      <c r="Q40" s="83"/>
      <c r="R40" s="83"/>
      <c r="S40" s="15"/>
      <c r="T40" s="15"/>
      <c r="U40" s="83"/>
      <c r="V40" s="83"/>
      <c r="W40" s="15"/>
      <c r="X40" s="19"/>
      <c r="Y40" s="16"/>
      <c r="Z40" s="14"/>
      <c r="AA40" s="16"/>
      <c r="AB40" s="14"/>
      <c r="AC40" s="17"/>
      <c r="AD40" s="18"/>
      <c r="AE40" s="19"/>
      <c r="AF40" s="15">
        <f t="shared" si="3"/>
        <v>0</v>
      </c>
      <c r="AG40" s="20" t="s">
        <v>126</v>
      </c>
    </row>
    <row r="41" spans="2:33" ht="22.5" thickBot="1" x14ac:dyDescent="0.3">
      <c r="B41" s="10">
        <v>35</v>
      </c>
      <c r="C41" s="11" t="s">
        <v>161</v>
      </c>
      <c r="D41" s="85">
        <v>4817.3</v>
      </c>
      <c r="E41" s="91"/>
      <c r="F41" s="92"/>
      <c r="G41" s="92"/>
      <c r="H41" s="91">
        <f t="shared" si="1"/>
        <v>0</v>
      </c>
      <c r="I41" s="92">
        <f t="shared" si="2"/>
        <v>0</v>
      </c>
      <c r="J41" s="98">
        <v>15</v>
      </c>
      <c r="K41" s="94"/>
      <c r="L41" s="93"/>
      <c r="M41" s="93"/>
      <c r="N41" s="14"/>
      <c r="O41" s="83"/>
      <c r="P41" s="83"/>
      <c r="Q41" s="83"/>
      <c r="R41" s="83"/>
      <c r="S41" s="15"/>
      <c r="T41" s="15"/>
      <c r="U41" s="83"/>
      <c r="V41" s="83"/>
      <c r="W41" s="15"/>
      <c r="X41" s="19"/>
      <c r="Y41" s="16"/>
      <c r="Z41" s="14"/>
      <c r="AA41" s="16"/>
      <c r="AB41" s="14"/>
      <c r="AC41" s="17"/>
      <c r="AD41" s="18"/>
      <c r="AE41" s="19"/>
      <c r="AF41" s="15">
        <f t="shared" si="3"/>
        <v>0</v>
      </c>
      <c r="AG41" s="20" t="s">
        <v>124</v>
      </c>
    </row>
    <row r="42" spans="2:33" ht="22.5" thickBot="1" x14ac:dyDescent="0.3">
      <c r="B42" s="10">
        <v>36</v>
      </c>
      <c r="C42" s="24" t="s">
        <v>162</v>
      </c>
      <c r="D42" s="85">
        <v>8305.4</v>
      </c>
      <c r="E42" s="90"/>
      <c r="F42" s="92"/>
      <c r="G42" s="92"/>
      <c r="H42" s="91">
        <f t="shared" si="1"/>
        <v>0</v>
      </c>
      <c r="I42" s="92">
        <f t="shared" si="2"/>
        <v>0</v>
      </c>
      <c r="J42" s="98">
        <v>0</v>
      </c>
      <c r="K42" s="94"/>
      <c r="L42" s="93"/>
      <c r="M42" s="93"/>
      <c r="N42" s="14"/>
      <c r="O42" s="83"/>
      <c r="P42" s="83"/>
      <c r="Q42" s="83"/>
      <c r="R42" s="70"/>
      <c r="S42" s="15"/>
      <c r="T42" s="15"/>
      <c r="U42" s="83"/>
      <c r="V42" s="83"/>
      <c r="W42" s="15"/>
      <c r="X42" s="19"/>
      <c r="Y42" s="16"/>
      <c r="Z42" s="14"/>
      <c r="AA42" s="16"/>
      <c r="AB42" s="14"/>
      <c r="AC42" s="17"/>
      <c r="AD42" s="18"/>
      <c r="AE42" s="19"/>
      <c r="AF42" s="15">
        <f t="shared" si="3"/>
        <v>0</v>
      </c>
      <c r="AG42" s="20" t="s">
        <v>126</v>
      </c>
    </row>
    <row r="43" spans="2:33" ht="21.75" x14ac:dyDescent="0.25">
      <c r="B43" s="10">
        <v>37</v>
      </c>
      <c r="C43" s="11" t="s">
        <v>163</v>
      </c>
      <c r="D43" s="85">
        <v>2507.4</v>
      </c>
      <c r="E43" s="91"/>
      <c r="F43" s="91"/>
      <c r="G43" s="92"/>
      <c r="H43" s="91">
        <f t="shared" si="1"/>
        <v>0</v>
      </c>
      <c r="I43" s="92">
        <f t="shared" si="2"/>
        <v>0</v>
      </c>
      <c r="J43" s="98">
        <v>15</v>
      </c>
      <c r="K43" s="94"/>
      <c r="L43" s="93"/>
      <c r="M43" s="93"/>
      <c r="N43" s="14"/>
      <c r="O43" s="83"/>
      <c r="P43" s="83"/>
      <c r="Q43" s="83"/>
      <c r="R43" s="83"/>
      <c r="S43" s="15"/>
      <c r="T43" s="15"/>
      <c r="U43" s="83"/>
      <c r="V43" s="83"/>
      <c r="W43" s="15"/>
      <c r="X43" s="19"/>
      <c r="Y43" s="16"/>
      <c r="Z43" s="14"/>
      <c r="AA43" s="16"/>
      <c r="AB43" s="14"/>
      <c r="AC43" s="17"/>
      <c r="AD43" s="18"/>
      <c r="AE43" s="19"/>
      <c r="AF43" s="15">
        <f t="shared" si="3"/>
        <v>0</v>
      </c>
      <c r="AG43" s="20" t="s">
        <v>126</v>
      </c>
    </row>
    <row r="44" spans="2:33" ht="21.75" x14ac:dyDescent="0.25">
      <c r="B44" s="10">
        <v>38</v>
      </c>
      <c r="C44" s="11" t="s">
        <v>164</v>
      </c>
      <c r="D44" s="85">
        <v>2404</v>
      </c>
      <c r="E44" s="89"/>
      <c r="F44" s="92"/>
      <c r="G44" s="92"/>
      <c r="H44" s="91">
        <f t="shared" si="1"/>
        <v>0</v>
      </c>
      <c r="I44" s="92">
        <f t="shared" si="2"/>
        <v>0</v>
      </c>
      <c r="J44" s="98">
        <v>15</v>
      </c>
      <c r="K44" s="94"/>
      <c r="L44" s="93"/>
      <c r="M44" s="93"/>
      <c r="N44" s="14"/>
      <c r="O44" s="83"/>
      <c r="P44" s="83"/>
      <c r="Q44" s="83"/>
      <c r="R44" s="83"/>
      <c r="S44" s="15"/>
      <c r="T44" s="15"/>
      <c r="U44" s="83"/>
      <c r="V44" s="83"/>
      <c r="W44" s="15"/>
      <c r="X44" s="19"/>
      <c r="Y44" s="16"/>
      <c r="Z44" s="14"/>
      <c r="AA44" s="16"/>
      <c r="AB44" s="14"/>
      <c r="AC44" s="17"/>
      <c r="AD44" s="18"/>
      <c r="AE44" s="19"/>
      <c r="AF44" s="15">
        <f t="shared" si="3"/>
        <v>0</v>
      </c>
      <c r="AG44" s="20" t="s">
        <v>124</v>
      </c>
    </row>
    <row r="45" spans="2:33" ht="32.25" x14ac:dyDescent="0.25">
      <c r="B45" s="10">
        <v>39</v>
      </c>
      <c r="C45" s="11" t="s">
        <v>165</v>
      </c>
      <c r="D45" s="85">
        <v>5521.8</v>
      </c>
      <c r="E45" s="89">
        <v>10.8</v>
      </c>
      <c r="F45" s="92"/>
      <c r="G45" s="92"/>
      <c r="H45" s="91">
        <f t="shared" si="1"/>
        <v>10.8</v>
      </c>
      <c r="I45" s="92">
        <f t="shared" si="2"/>
        <v>0.19558839508855808</v>
      </c>
      <c r="J45" s="98">
        <v>15</v>
      </c>
      <c r="K45" s="91"/>
      <c r="L45" s="93"/>
      <c r="M45" s="93"/>
      <c r="N45" s="14"/>
      <c r="O45" s="83"/>
      <c r="P45" s="83"/>
      <c r="Q45" s="83"/>
      <c r="R45" s="83"/>
      <c r="S45" s="15"/>
      <c r="T45" s="15"/>
      <c r="U45" s="83"/>
      <c r="V45" s="83"/>
      <c r="W45" s="15"/>
      <c r="X45" s="19"/>
      <c r="Y45" s="16"/>
      <c r="Z45" s="14"/>
      <c r="AA45" s="16"/>
      <c r="AB45" s="14"/>
      <c r="AC45" s="17"/>
      <c r="AD45" s="18"/>
      <c r="AE45" s="19"/>
      <c r="AF45" s="15">
        <f t="shared" si="3"/>
        <v>0</v>
      </c>
      <c r="AG45" s="20" t="s">
        <v>147</v>
      </c>
    </row>
    <row r="46" spans="2:33" ht="21.75" x14ac:dyDescent="0.25">
      <c r="B46" s="10">
        <v>40</v>
      </c>
      <c r="C46" s="11" t="s">
        <v>166</v>
      </c>
      <c r="D46" s="85">
        <v>9915.1</v>
      </c>
      <c r="E46" s="91"/>
      <c r="F46" s="92"/>
      <c r="G46" s="92"/>
      <c r="H46" s="91">
        <f t="shared" si="1"/>
        <v>0</v>
      </c>
      <c r="I46" s="92">
        <f t="shared" si="2"/>
        <v>0</v>
      </c>
      <c r="J46" s="98">
        <v>15</v>
      </c>
      <c r="K46" s="94"/>
      <c r="L46" s="93"/>
      <c r="M46" s="93"/>
      <c r="N46" s="14"/>
      <c r="O46" s="83"/>
      <c r="P46" s="83"/>
      <c r="Q46" s="83"/>
      <c r="R46" s="83"/>
      <c r="S46" s="15"/>
      <c r="T46" s="15"/>
      <c r="U46" s="83"/>
      <c r="V46" s="83"/>
      <c r="W46" s="15"/>
      <c r="X46" s="19"/>
      <c r="Y46" s="16"/>
      <c r="Z46" s="14"/>
      <c r="AA46" s="16"/>
      <c r="AB46" s="14"/>
      <c r="AC46" s="17"/>
      <c r="AD46" s="18"/>
      <c r="AE46" s="19"/>
      <c r="AF46" s="15">
        <f t="shared" si="3"/>
        <v>0</v>
      </c>
      <c r="AG46" s="20" t="s">
        <v>126</v>
      </c>
    </row>
    <row r="47" spans="2:33" ht="32.25" x14ac:dyDescent="0.25">
      <c r="B47" s="10">
        <v>41</v>
      </c>
      <c r="C47" s="11" t="s">
        <v>167</v>
      </c>
      <c r="D47" s="85">
        <v>2998.9</v>
      </c>
      <c r="E47" s="91"/>
      <c r="F47" s="92"/>
      <c r="G47" s="92"/>
      <c r="H47" s="91">
        <f t="shared" si="1"/>
        <v>0</v>
      </c>
      <c r="I47" s="92">
        <f t="shared" si="2"/>
        <v>0</v>
      </c>
      <c r="J47" s="98">
        <v>15</v>
      </c>
      <c r="K47" s="94"/>
      <c r="L47" s="93"/>
      <c r="M47" s="93"/>
      <c r="N47" s="14"/>
      <c r="O47" s="83"/>
      <c r="P47" s="83"/>
      <c r="Q47" s="83"/>
      <c r="R47" s="83"/>
      <c r="S47" s="15"/>
      <c r="T47" s="15"/>
      <c r="U47" s="83"/>
      <c r="V47" s="83"/>
      <c r="W47" s="15"/>
      <c r="X47" s="19"/>
      <c r="Y47" s="16"/>
      <c r="Z47" s="14"/>
      <c r="AA47" s="16"/>
      <c r="AB47" s="14"/>
      <c r="AC47" s="17"/>
      <c r="AD47" s="18"/>
      <c r="AE47" s="19"/>
      <c r="AF47" s="15">
        <f t="shared" si="3"/>
        <v>0</v>
      </c>
      <c r="AG47" s="20" t="s">
        <v>126</v>
      </c>
    </row>
    <row r="48" spans="2:33" ht="21.75" x14ac:dyDescent="0.25">
      <c r="B48" s="10">
        <v>42</v>
      </c>
      <c r="C48" s="11" t="s">
        <v>168</v>
      </c>
      <c r="D48" s="85">
        <v>6356.8</v>
      </c>
      <c r="E48" s="91"/>
      <c r="F48" s="91"/>
      <c r="G48" s="92"/>
      <c r="H48" s="91">
        <f t="shared" si="1"/>
        <v>0</v>
      </c>
      <c r="I48" s="92">
        <f t="shared" si="2"/>
        <v>0</v>
      </c>
      <c r="J48" s="98">
        <v>15</v>
      </c>
      <c r="K48" s="94"/>
      <c r="L48" s="93"/>
      <c r="M48" s="93"/>
      <c r="N48" s="14"/>
      <c r="O48" s="83"/>
      <c r="P48" s="83"/>
      <c r="Q48" s="83"/>
      <c r="R48" s="83"/>
      <c r="S48" s="15"/>
      <c r="T48" s="15"/>
      <c r="U48" s="83"/>
      <c r="V48" s="83"/>
      <c r="W48" s="15"/>
      <c r="X48" s="19"/>
      <c r="Y48" s="16"/>
      <c r="Z48" s="14"/>
      <c r="AA48" s="16"/>
      <c r="AB48" s="14"/>
      <c r="AC48" s="17"/>
      <c r="AD48" s="18"/>
      <c r="AE48" s="19"/>
      <c r="AF48" s="15">
        <f t="shared" si="3"/>
        <v>0</v>
      </c>
      <c r="AG48" s="20" t="s">
        <v>124</v>
      </c>
    </row>
    <row r="49" spans="2:33" ht="21.75" x14ac:dyDescent="0.25">
      <c r="B49" s="10">
        <v>43</v>
      </c>
      <c r="C49" s="11" t="s">
        <v>169</v>
      </c>
      <c r="D49" s="85">
        <v>7132.7</v>
      </c>
      <c r="E49" s="91"/>
      <c r="F49" s="91"/>
      <c r="G49" s="92"/>
      <c r="H49" s="91">
        <f t="shared" si="1"/>
        <v>0</v>
      </c>
      <c r="I49" s="92">
        <f t="shared" si="2"/>
        <v>0</v>
      </c>
      <c r="J49" s="98">
        <v>5</v>
      </c>
      <c r="K49" s="94"/>
      <c r="L49" s="93"/>
      <c r="M49" s="93"/>
      <c r="N49" s="14"/>
      <c r="O49" s="83"/>
      <c r="P49" s="83"/>
      <c r="Q49" s="83"/>
      <c r="R49" s="83"/>
      <c r="S49" s="15"/>
      <c r="T49" s="15"/>
      <c r="U49" s="83"/>
      <c r="V49" s="83"/>
      <c r="W49" s="15"/>
      <c r="X49" s="19"/>
      <c r="Y49" s="16"/>
      <c r="Z49" s="14"/>
      <c r="AA49" s="16"/>
      <c r="AB49" s="14"/>
      <c r="AC49" s="17"/>
      <c r="AD49" s="18"/>
      <c r="AE49" s="19"/>
      <c r="AF49" s="15">
        <f t="shared" si="3"/>
        <v>0</v>
      </c>
      <c r="AG49" s="20" t="s">
        <v>147</v>
      </c>
    </row>
    <row r="50" spans="2:33" ht="21.75" x14ac:dyDescent="0.25">
      <c r="B50" s="10">
        <v>44</v>
      </c>
      <c r="C50" s="23" t="s">
        <v>170</v>
      </c>
      <c r="D50" s="85">
        <v>2024.5</v>
      </c>
      <c r="E50" s="91"/>
      <c r="F50" s="91"/>
      <c r="G50" s="92"/>
      <c r="H50" s="91">
        <f t="shared" si="1"/>
        <v>0</v>
      </c>
      <c r="I50" s="92">
        <f t="shared" si="2"/>
        <v>0</v>
      </c>
      <c r="J50" s="98">
        <v>15</v>
      </c>
      <c r="K50" s="94"/>
      <c r="L50" s="93"/>
      <c r="M50" s="93"/>
      <c r="N50" s="14"/>
      <c r="O50" s="83"/>
      <c r="P50" s="83"/>
      <c r="Q50" s="83"/>
      <c r="R50" s="83"/>
      <c r="S50" s="15"/>
      <c r="T50" s="15"/>
      <c r="U50" s="83"/>
      <c r="V50" s="83"/>
      <c r="W50" s="15"/>
      <c r="X50" s="19"/>
      <c r="Y50" s="16"/>
      <c r="Z50" s="14"/>
      <c r="AA50" s="16"/>
      <c r="AB50" s="14"/>
      <c r="AC50" s="17"/>
      <c r="AD50" s="18"/>
      <c r="AE50" s="19"/>
      <c r="AF50" s="15">
        <f t="shared" si="3"/>
        <v>0</v>
      </c>
      <c r="AG50" s="20" t="s">
        <v>126</v>
      </c>
    </row>
    <row r="51" spans="2:33" ht="21.75" x14ac:dyDescent="0.25">
      <c r="B51" s="10">
        <v>45</v>
      </c>
      <c r="C51" s="23" t="s">
        <v>171</v>
      </c>
      <c r="D51" s="85">
        <v>11246</v>
      </c>
      <c r="E51" s="91"/>
      <c r="F51" s="91"/>
      <c r="G51" s="92"/>
      <c r="H51" s="91">
        <f t="shared" si="1"/>
        <v>0</v>
      </c>
      <c r="I51" s="92">
        <f t="shared" si="2"/>
        <v>0</v>
      </c>
      <c r="J51" s="98">
        <v>15</v>
      </c>
      <c r="K51" s="94"/>
      <c r="L51" s="93"/>
      <c r="M51" s="93"/>
      <c r="N51" s="14"/>
      <c r="O51" s="83"/>
      <c r="P51" s="83"/>
      <c r="Q51" s="83"/>
      <c r="R51" s="83"/>
      <c r="S51" s="15"/>
      <c r="T51" s="15"/>
      <c r="U51" s="83"/>
      <c r="V51" s="83"/>
      <c r="W51" s="15"/>
      <c r="X51" s="19"/>
      <c r="Y51" s="16"/>
      <c r="Z51" s="14"/>
      <c r="AA51" s="16"/>
      <c r="AB51" s="14"/>
      <c r="AC51" s="17"/>
      <c r="AD51" s="18"/>
      <c r="AE51" s="19"/>
      <c r="AF51" s="15">
        <f t="shared" si="3"/>
        <v>0</v>
      </c>
      <c r="AG51" s="20" t="s">
        <v>147</v>
      </c>
    </row>
    <row r="52" spans="2:33" ht="21.75" x14ac:dyDescent="0.25">
      <c r="B52" s="10">
        <v>46</v>
      </c>
      <c r="C52" s="11" t="s">
        <v>172</v>
      </c>
      <c r="D52" s="85">
        <v>2179.6999999999998</v>
      </c>
      <c r="E52" s="89">
        <v>353.9</v>
      </c>
      <c r="F52" s="91"/>
      <c r="G52" s="92"/>
      <c r="H52" s="91">
        <f t="shared" si="1"/>
        <v>353.9</v>
      </c>
      <c r="I52" s="92">
        <f t="shared" si="2"/>
        <v>16.236179290728082</v>
      </c>
      <c r="J52" s="98">
        <v>15</v>
      </c>
      <c r="K52" s="94"/>
      <c r="L52" s="93"/>
      <c r="M52" s="93"/>
      <c r="N52" s="14"/>
      <c r="O52" s="83"/>
      <c r="P52" s="83"/>
      <c r="Q52" s="83"/>
      <c r="R52" s="83"/>
      <c r="S52" s="15"/>
      <c r="T52" s="15"/>
      <c r="U52" s="83"/>
      <c r="V52" s="83"/>
      <c r="W52" s="15"/>
      <c r="X52" s="19"/>
      <c r="Y52" s="16"/>
      <c r="Z52" s="14"/>
      <c r="AA52" s="16"/>
      <c r="AB52" s="14"/>
      <c r="AC52" s="17"/>
      <c r="AD52" s="18"/>
      <c r="AE52" s="19"/>
      <c r="AF52" s="15">
        <f t="shared" si="3"/>
        <v>0</v>
      </c>
      <c r="AG52" s="20" t="s">
        <v>147</v>
      </c>
    </row>
    <row r="53" spans="2:33" ht="21.75" x14ac:dyDescent="0.25">
      <c r="B53" s="10">
        <v>47</v>
      </c>
      <c r="C53" s="22" t="s">
        <v>173</v>
      </c>
      <c r="D53" s="85">
        <v>17175.099999999999</v>
      </c>
      <c r="E53" s="91">
        <v>40</v>
      </c>
      <c r="F53" s="91"/>
      <c r="G53" s="92"/>
      <c r="H53" s="91">
        <f t="shared" si="1"/>
        <v>40</v>
      </c>
      <c r="I53" s="92">
        <f t="shared" si="2"/>
        <v>0.23289529609725712</v>
      </c>
      <c r="J53" s="98">
        <v>15</v>
      </c>
      <c r="K53" s="94"/>
      <c r="L53" s="93"/>
      <c r="M53" s="93"/>
      <c r="N53" s="14"/>
      <c r="O53" s="83"/>
      <c r="P53" s="83"/>
      <c r="Q53" s="83"/>
      <c r="R53" s="83"/>
      <c r="S53" s="15"/>
      <c r="T53" s="15"/>
      <c r="U53" s="83"/>
      <c r="V53" s="83"/>
      <c r="W53" s="15"/>
      <c r="X53" s="19"/>
      <c r="Y53" s="16"/>
      <c r="Z53" s="14"/>
      <c r="AA53" s="16"/>
      <c r="AB53" s="14"/>
      <c r="AC53" s="17"/>
      <c r="AD53" s="18"/>
      <c r="AE53" s="19"/>
      <c r="AF53" s="15">
        <f t="shared" si="3"/>
        <v>0</v>
      </c>
      <c r="AG53" s="20" t="s">
        <v>126</v>
      </c>
    </row>
    <row r="54" spans="2:33" ht="21.75" x14ac:dyDescent="0.25">
      <c r="B54" s="10">
        <v>48</v>
      </c>
      <c r="C54" s="11" t="s">
        <v>174</v>
      </c>
      <c r="D54" s="85">
        <v>14662.7</v>
      </c>
      <c r="E54" s="91"/>
      <c r="F54" s="91"/>
      <c r="G54" s="92"/>
      <c r="H54" s="91">
        <f t="shared" si="1"/>
        <v>0</v>
      </c>
      <c r="I54" s="92">
        <f t="shared" si="2"/>
        <v>0</v>
      </c>
      <c r="J54" s="98">
        <v>15</v>
      </c>
      <c r="K54" s="94"/>
      <c r="L54" s="93"/>
      <c r="M54" s="93"/>
      <c r="N54" s="14"/>
      <c r="O54" s="83"/>
      <c r="P54" s="83"/>
      <c r="Q54" s="83"/>
      <c r="R54" s="83"/>
      <c r="S54" s="15"/>
      <c r="T54" s="15"/>
      <c r="U54" s="83"/>
      <c r="V54" s="83"/>
      <c r="W54" s="15"/>
      <c r="X54" s="19"/>
      <c r="Y54" s="16"/>
      <c r="Z54" s="14"/>
      <c r="AA54" s="16"/>
      <c r="AB54" s="14"/>
      <c r="AC54" s="17"/>
      <c r="AD54" s="18"/>
      <c r="AE54" s="19"/>
      <c r="AF54" s="15">
        <f t="shared" si="3"/>
        <v>0</v>
      </c>
      <c r="AG54" s="20" t="s">
        <v>124</v>
      </c>
    </row>
    <row r="55" spans="2:33" ht="21.75" x14ac:dyDescent="0.25">
      <c r="B55" s="10">
        <v>49</v>
      </c>
      <c r="C55" s="11" t="s">
        <v>175</v>
      </c>
      <c r="D55" s="85">
        <v>14696.5</v>
      </c>
      <c r="E55" s="91"/>
      <c r="F55" s="92"/>
      <c r="G55" s="92"/>
      <c r="H55" s="91">
        <f t="shared" si="1"/>
        <v>0</v>
      </c>
      <c r="I55" s="92">
        <f t="shared" si="2"/>
        <v>0</v>
      </c>
      <c r="J55" s="98">
        <v>15</v>
      </c>
      <c r="K55" s="94"/>
      <c r="L55" s="93"/>
      <c r="M55" s="93"/>
      <c r="N55" s="14"/>
      <c r="O55" s="83"/>
      <c r="P55" s="83"/>
      <c r="Q55" s="83"/>
      <c r="R55" s="83"/>
      <c r="S55" s="15"/>
      <c r="T55" s="15"/>
      <c r="U55" s="83"/>
      <c r="V55" s="83"/>
      <c r="W55" s="15"/>
      <c r="X55" s="19"/>
      <c r="Y55" s="16"/>
      <c r="Z55" s="14"/>
      <c r="AA55" s="16"/>
      <c r="AB55" s="14"/>
      <c r="AC55" s="17"/>
      <c r="AD55" s="18"/>
      <c r="AE55" s="19"/>
      <c r="AF55" s="15">
        <f t="shared" si="3"/>
        <v>0</v>
      </c>
      <c r="AG55" s="20" t="s">
        <v>126</v>
      </c>
    </row>
    <row r="56" spans="2:33" ht="21.75" x14ac:dyDescent="0.25">
      <c r="B56" s="10">
        <v>50</v>
      </c>
      <c r="C56" s="11" t="s">
        <v>176</v>
      </c>
      <c r="D56" s="85">
        <v>4671.8999999999996</v>
      </c>
      <c r="E56" s="91"/>
      <c r="F56" s="91"/>
      <c r="G56" s="92"/>
      <c r="H56" s="91">
        <f t="shared" si="1"/>
        <v>0</v>
      </c>
      <c r="I56" s="92">
        <f t="shared" si="2"/>
        <v>0</v>
      </c>
      <c r="J56" s="98">
        <v>15</v>
      </c>
      <c r="K56" s="94"/>
      <c r="L56" s="93"/>
      <c r="M56" s="93"/>
      <c r="N56" s="14"/>
      <c r="O56" s="83"/>
      <c r="P56" s="83"/>
      <c r="Q56" s="83"/>
      <c r="R56" s="83"/>
      <c r="S56" s="15"/>
      <c r="T56" s="15"/>
      <c r="U56" s="83"/>
      <c r="V56" s="83"/>
      <c r="W56" s="15"/>
      <c r="X56" s="19"/>
      <c r="Y56" s="16"/>
      <c r="Z56" s="14"/>
      <c r="AA56" s="16"/>
      <c r="AB56" s="14"/>
      <c r="AC56" s="17"/>
      <c r="AD56" s="18"/>
      <c r="AE56" s="19"/>
      <c r="AF56" s="15">
        <f t="shared" si="3"/>
        <v>0</v>
      </c>
      <c r="AG56" s="20" t="s">
        <v>124</v>
      </c>
    </row>
    <row r="57" spans="2:33" ht="22.5" thickBot="1" x14ac:dyDescent="0.3">
      <c r="B57" s="10">
        <v>51</v>
      </c>
      <c r="C57" s="11" t="s">
        <v>177</v>
      </c>
      <c r="D57" s="85">
        <v>2223.1</v>
      </c>
      <c r="E57" s="89"/>
      <c r="F57" s="91"/>
      <c r="G57" s="92"/>
      <c r="H57" s="91">
        <f t="shared" si="1"/>
        <v>0</v>
      </c>
      <c r="I57" s="92">
        <f t="shared" si="2"/>
        <v>0</v>
      </c>
      <c r="J57" s="98">
        <v>15</v>
      </c>
      <c r="K57" s="94"/>
      <c r="L57" s="93"/>
      <c r="M57" s="93"/>
      <c r="N57" s="14"/>
      <c r="O57" s="83"/>
      <c r="P57" s="83"/>
      <c r="Q57" s="83"/>
      <c r="R57" s="83"/>
      <c r="S57" s="15"/>
      <c r="T57" s="15"/>
      <c r="U57" s="83"/>
      <c r="V57" s="83"/>
      <c r="W57" s="15"/>
      <c r="X57" s="19"/>
      <c r="Y57" s="16"/>
      <c r="Z57" s="14"/>
      <c r="AA57" s="16"/>
      <c r="AB57" s="14"/>
      <c r="AC57" s="17"/>
      <c r="AD57" s="18"/>
      <c r="AE57" s="19"/>
      <c r="AF57" s="15">
        <f t="shared" si="3"/>
        <v>0</v>
      </c>
      <c r="AG57" s="20" t="s">
        <v>124</v>
      </c>
    </row>
    <row r="58" spans="2:33" ht="22.5" thickBot="1" x14ac:dyDescent="0.3">
      <c r="B58" s="10">
        <v>52</v>
      </c>
      <c r="C58" s="11" t="s">
        <v>178</v>
      </c>
      <c r="D58" s="85">
        <v>3899.9</v>
      </c>
      <c r="E58" s="91"/>
      <c r="F58" s="91"/>
      <c r="G58" s="91"/>
      <c r="H58" s="91">
        <f t="shared" si="1"/>
        <v>0</v>
      </c>
      <c r="I58" s="92">
        <f t="shared" si="2"/>
        <v>0</v>
      </c>
      <c r="J58" s="98">
        <v>15</v>
      </c>
      <c r="K58" s="94"/>
      <c r="L58" s="93"/>
      <c r="M58" s="93"/>
      <c r="N58" s="14"/>
      <c r="O58" s="83"/>
      <c r="P58" s="83"/>
      <c r="Q58" s="83"/>
      <c r="R58" s="70"/>
      <c r="S58" s="15"/>
      <c r="T58" s="15"/>
      <c r="U58" s="83"/>
      <c r="V58" s="83"/>
      <c r="W58" s="15"/>
      <c r="X58" s="19"/>
      <c r="Y58" s="16"/>
      <c r="Z58" s="14"/>
      <c r="AA58" s="16"/>
      <c r="AB58" s="14"/>
      <c r="AC58" s="17"/>
      <c r="AD58" s="18"/>
      <c r="AE58" s="19"/>
      <c r="AF58" s="15">
        <f t="shared" si="3"/>
        <v>0</v>
      </c>
      <c r="AG58" s="20" t="s">
        <v>124</v>
      </c>
    </row>
    <row r="59" spans="2:33" ht="22.5" thickBot="1" x14ac:dyDescent="0.3">
      <c r="B59" s="10">
        <v>53</v>
      </c>
      <c r="C59" s="11" t="s">
        <v>179</v>
      </c>
      <c r="D59" s="85">
        <v>3223.6</v>
      </c>
      <c r="E59" s="91"/>
      <c r="F59" s="91"/>
      <c r="G59" s="92"/>
      <c r="H59" s="91">
        <f t="shared" si="1"/>
        <v>0</v>
      </c>
      <c r="I59" s="92">
        <f t="shared" si="2"/>
        <v>0</v>
      </c>
      <c r="J59" s="98">
        <v>15</v>
      </c>
      <c r="K59" s="94"/>
      <c r="L59" s="93"/>
      <c r="M59" s="93"/>
      <c r="N59" s="14"/>
      <c r="O59" s="83"/>
      <c r="P59" s="83"/>
      <c r="Q59" s="83"/>
      <c r="R59" s="83"/>
      <c r="S59" s="15"/>
      <c r="T59" s="15"/>
      <c r="U59" s="83"/>
      <c r="V59" s="83"/>
      <c r="W59" s="15"/>
      <c r="X59" s="19"/>
      <c r="Y59" s="16"/>
      <c r="Z59" s="14"/>
      <c r="AA59" s="16"/>
      <c r="AB59" s="14"/>
      <c r="AC59" s="17"/>
      <c r="AD59" s="18"/>
      <c r="AE59" s="19"/>
      <c r="AF59" s="15">
        <f t="shared" si="3"/>
        <v>0</v>
      </c>
      <c r="AG59" s="20" t="s">
        <v>126</v>
      </c>
    </row>
    <row r="60" spans="2:33" ht="22.5" thickBot="1" x14ac:dyDescent="0.3">
      <c r="B60" s="10">
        <v>54</v>
      </c>
      <c r="C60" s="11" t="s">
        <v>180</v>
      </c>
      <c r="D60" s="85">
        <v>6011.3</v>
      </c>
      <c r="E60" s="91"/>
      <c r="F60" s="91"/>
      <c r="G60" s="92"/>
      <c r="H60" s="91">
        <f t="shared" si="1"/>
        <v>0</v>
      </c>
      <c r="I60" s="92">
        <f t="shared" si="2"/>
        <v>0</v>
      </c>
      <c r="J60" s="98">
        <v>15</v>
      </c>
      <c r="K60" s="94"/>
      <c r="L60" s="93"/>
      <c r="M60" s="93"/>
      <c r="N60" s="14"/>
      <c r="O60" s="83"/>
      <c r="P60" s="83"/>
      <c r="Q60" s="83"/>
      <c r="R60" s="70"/>
      <c r="S60" s="15"/>
      <c r="T60" s="15"/>
      <c r="U60" s="83"/>
      <c r="V60" s="83"/>
      <c r="W60" s="15"/>
      <c r="X60" s="19"/>
      <c r="Y60" s="16"/>
      <c r="Z60" s="14"/>
      <c r="AA60" s="16"/>
      <c r="AB60" s="14"/>
      <c r="AC60" s="17"/>
      <c r="AD60" s="18"/>
      <c r="AE60" s="19"/>
      <c r="AF60" s="15">
        <f t="shared" si="3"/>
        <v>0</v>
      </c>
      <c r="AG60" s="20" t="s">
        <v>124</v>
      </c>
    </row>
    <row r="61" spans="2:33" ht="54" thickBot="1" x14ac:dyDescent="0.3">
      <c r="B61" s="10">
        <v>55</v>
      </c>
      <c r="C61" s="11" t="s">
        <v>181</v>
      </c>
      <c r="D61" s="85">
        <v>7869.4</v>
      </c>
      <c r="E61" s="91"/>
      <c r="F61" s="91"/>
      <c r="G61" s="92"/>
      <c r="H61" s="91">
        <f t="shared" si="1"/>
        <v>0</v>
      </c>
      <c r="I61" s="92">
        <f t="shared" si="2"/>
        <v>0</v>
      </c>
      <c r="J61" s="98">
        <v>15</v>
      </c>
      <c r="K61" s="94"/>
      <c r="L61" s="93"/>
      <c r="M61" s="93"/>
      <c r="N61" s="14"/>
      <c r="O61" s="83"/>
      <c r="P61" s="83"/>
      <c r="Q61" s="83"/>
      <c r="R61" s="70"/>
      <c r="S61" s="15"/>
      <c r="T61" s="15"/>
      <c r="U61" s="83"/>
      <c r="V61" s="83"/>
      <c r="W61" s="15"/>
      <c r="X61" s="19"/>
      <c r="Y61" s="16"/>
      <c r="Z61" s="14"/>
      <c r="AA61" s="16"/>
      <c r="AB61" s="14"/>
      <c r="AC61" s="17"/>
      <c r="AD61" s="18"/>
      <c r="AE61" s="19"/>
      <c r="AF61" s="15">
        <f t="shared" si="3"/>
        <v>0</v>
      </c>
      <c r="AG61" s="20" t="s">
        <v>126</v>
      </c>
    </row>
    <row r="62" spans="2:33" ht="21.75" x14ac:dyDescent="0.25">
      <c r="B62" s="10">
        <v>56</v>
      </c>
      <c r="C62" s="11" t="s">
        <v>182</v>
      </c>
      <c r="D62" s="85">
        <v>2615.1</v>
      </c>
      <c r="E62" s="89">
        <v>75.5</v>
      </c>
      <c r="F62" s="92"/>
      <c r="G62" s="92"/>
      <c r="H62" s="91">
        <f t="shared" si="1"/>
        <v>75.5</v>
      </c>
      <c r="I62" s="92">
        <f t="shared" si="2"/>
        <v>2.8870788879966351</v>
      </c>
      <c r="J62" s="98">
        <v>15</v>
      </c>
      <c r="K62" s="94"/>
      <c r="L62" s="93"/>
      <c r="M62" s="93"/>
      <c r="N62" s="14"/>
      <c r="O62" s="83"/>
      <c r="P62" s="83"/>
      <c r="Q62" s="83"/>
      <c r="R62" s="83"/>
      <c r="S62" s="15"/>
      <c r="T62" s="15"/>
      <c r="U62" s="83"/>
      <c r="V62" s="83"/>
      <c r="W62" s="15"/>
      <c r="X62" s="19"/>
      <c r="Y62" s="16"/>
      <c r="Z62" s="14"/>
      <c r="AA62" s="16"/>
      <c r="AB62" s="14"/>
      <c r="AC62" s="17"/>
      <c r="AD62" s="18"/>
      <c r="AE62" s="19"/>
      <c r="AF62" s="15">
        <f t="shared" si="3"/>
        <v>0</v>
      </c>
      <c r="AG62" s="20" t="s">
        <v>124</v>
      </c>
    </row>
    <row r="63" spans="2:33" ht="21.75" x14ac:dyDescent="0.25">
      <c r="B63" s="10">
        <v>57</v>
      </c>
      <c r="C63" s="22" t="s">
        <v>183</v>
      </c>
      <c r="D63" s="85">
        <v>2009</v>
      </c>
      <c r="E63" s="89">
        <v>2.5</v>
      </c>
      <c r="F63" s="91"/>
      <c r="G63" s="92"/>
      <c r="H63" s="91">
        <f t="shared" si="1"/>
        <v>2.5</v>
      </c>
      <c r="I63" s="92">
        <f t="shared" si="2"/>
        <v>0.12444001991040318</v>
      </c>
      <c r="J63" s="98">
        <v>5</v>
      </c>
      <c r="K63" s="94"/>
      <c r="L63" s="93"/>
      <c r="M63" s="93"/>
      <c r="N63" s="14"/>
      <c r="O63" s="83"/>
      <c r="P63" s="83"/>
      <c r="Q63" s="83"/>
      <c r="R63" s="83"/>
      <c r="S63" s="15"/>
      <c r="T63" s="15"/>
      <c r="U63" s="83"/>
      <c r="V63" s="83"/>
      <c r="W63" s="15"/>
      <c r="X63" s="19"/>
      <c r="Y63" s="16"/>
      <c r="Z63" s="14"/>
      <c r="AA63" s="16"/>
      <c r="AB63" s="14"/>
      <c r="AC63" s="17"/>
      <c r="AD63" s="18"/>
      <c r="AE63" s="19"/>
      <c r="AF63" s="15">
        <f t="shared" si="3"/>
        <v>0</v>
      </c>
      <c r="AG63" s="20" t="s">
        <v>126</v>
      </c>
    </row>
    <row r="64" spans="2:33" ht="21.75" x14ac:dyDescent="0.25">
      <c r="B64" s="10">
        <v>58</v>
      </c>
      <c r="C64" s="11" t="s">
        <v>184</v>
      </c>
      <c r="D64" s="85">
        <v>23805.599999999999</v>
      </c>
      <c r="E64" s="91">
        <v>13.3</v>
      </c>
      <c r="F64" s="91"/>
      <c r="G64" s="92"/>
      <c r="H64" s="91">
        <f t="shared" si="1"/>
        <v>13.3</v>
      </c>
      <c r="I64" s="92">
        <f t="shared" si="2"/>
        <v>5.586920724535404E-2</v>
      </c>
      <c r="J64" s="98">
        <v>15</v>
      </c>
      <c r="K64" s="94"/>
      <c r="L64" s="93"/>
      <c r="M64" s="93"/>
      <c r="N64" s="14"/>
      <c r="O64" s="83"/>
      <c r="P64" s="83"/>
      <c r="Q64" s="83"/>
      <c r="R64" s="83"/>
      <c r="S64" s="15"/>
      <c r="T64" s="15"/>
      <c r="U64" s="83"/>
      <c r="V64" s="83"/>
      <c r="W64" s="15"/>
      <c r="X64" s="19"/>
      <c r="Y64" s="16"/>
      <c r="Z64" s="14"/>
      <c r="AA64" s="16"/>
      <c r="AB64" s="14"/>
      <c r="AC64" s="17"/>
      <c r="AD64" s="18"/>
      <c r="AE64" s="19"/>
      <c r="AF64" s="15">
        <f t="shared" si="3"/>
        <v>0</v>
      </c>
      <c r="AG64" s="20" t="s">
        <v>124</v>
      </c>
    </row>
    <row r="65" spans="2:33" ht="42.75" x14ac:dyDescent="0.25">
      <c r="B65" s="10">
        <v>59</v>
      </c>
      <c r="C65" s="11" t="s">
        <v>185</v>
      </c>
      <c r="D65" s="85">
        <v>18233.599999999999</v>
      </c>
      <c r="E65" s="91"/>
      <c r="F65" s="92"/>
      <c r="G65" s="92"/>
      <c r="H65" s="91">
        <f t="shared" si="1"/>
        <v>0</v>
      </c>
      <c r="I65" s="92">
        <f t="shared" si="2"/>
        <v>0</v>
      </c>
      <c r="J65" s="98">
        <v>15</v>
      </c>
      <c r="K65" s="94"/>
      <c r="L65" s="93"/>
      <c r="M65" s="93"/>
      <c r="N65" s="14"/>
      <c r="O65" s="83"/>
      <c r="P65" s="83"/>
      <c r="Q65" s="83"/>
      <c r="R65" s="83"/>
      <c r="S65" s="15"/>
      <c r="T65" s="15"/>
      <c r="U65" s="83"/>
      <c r="V65" s="83"/>
      <c r="W65" s="15"/>
      <c r="X65" s="19"/>
      <c r="Y65" s="16"/>
      <c r="Z65" s="14"/>
      <c r="AA65" s="16"/>
      <c r="AB65" s="14"/>
      <c r="AC65" s="17"/>
      <c r="AD65" s="18"/>
      <c r="AE65" s="19"/>
      <c r="AF65" s="15">
        <f t="shared" si="3"/>
        <v>0</v>
      </c>
      <c r="AG65" s="20" t="s">
        <v>124</v>
      </c>
    </row>
    <row r="66" spans="2:33" ht="21.75" x14ac:dyDescent="0.25">
      <c r="B66" s="10">
        <v>60</v>
      </c>
      <c r="C66" s="11" t="s">
        <v>186</v>
      </c>
      <c r="D66" s="85">
        <v>27235.9</v>
      </c>
      <c r="E66" s="91"/>
      <c r="F66" s="91"/>
      <c r="G66" s="92"/>
      <c r="H66" s="91">
        <f t="shared" si="1"/>
        <v>0</v>
      </c>
      <c r="I66" s="92">
        <f t="shared" si="2"/>
        <v>0</v>
      </c>
      <c r="J66" s="98">
        <v>15</v>
      </c>
      <c r="K66" s="94"/>
      <c r="L66" s="93"/>
      <c r="M66" s="93"/>
      <c r="N66" s="14"/>
      <c r="O66" s="83"/>
      <c r="P66" s="83"/>
      <c r="Q66" s="83"/>
      <c r="R66" s="83"/>
      <c r="S66" s="15"/>
      <c r="T66" s="15"/>
      <c r="U66" s="83"/>
      <c r="V66" s="83"/>
      <c r="W66" s="15"/>
      <c r="X66" s="19"/>
      <c r="Y66" s="16"/>
      <c r="Z66" s="14"/>
      <c r="AA66" s="16"/>
      <c r="AB66" s="14"/>
      <c r="AC66" s="17"/>
      <c r="AD66" s="18"/>
      <c r="AE66" s="19"/>
      <c r="AF66" s="15">
        <f t="shared" si="3"/>
        <v>0</v>
      </c>
      <c r="AG66" s="20" t="s">
        <v>147</v>
      </c>
    </row>
    <row r="67" spans="2:33" ht="21.75" x14ac:dyDescent="0.25">
      <c r="B67" s="10">
        <v>61</v>
      </c>
      <c r="C67" s="11" t="s">
        <v>187</v>
      </c>
      <c r="D67" s="85">
        <v>15124.7</v>
      </c>
      <c r="E67" s="91">
        <v>5.6</v>
      </c>
      <c r="F67" s="91"/>
      <c r="G67" s="92"/>
      <c r="H67" s="91">
        <f t="shared" si="1"/>
        <v>5.6</v>
      </c>
      <c r="I67" s="92">
        <f t="shared" si="2"/>
        <v>3.7025527779063379E-2</v>
      </c>
      <c r="J67" s="98">
        <v>15</v>
      </c>
      <c r="K67" s="94"/>
      <c r="L67" s="93"/>
      <c r="M67" s="93"/>
      <c r="N67" s="14"/>
      <c r="O67" s="83"/>
      <c r="P67" s="83"/>
      <c r="Q67" s="83"/>
      <c r="R67" s="83"/>
      <c r="S67" s="15"/>
      <c r="T67" s="15"/>
      <c r="U67" s="83"/>
      <c r="V67" s="83"/>
      <c r="W67" s="15"/>
      <c r="X67" s="19"/>
      <c r="Y67" s="16"/>
      <c r="Z67" s="14"/>
      <c r="AA67" s="16"/>
      <c r="AB67" s="14"/>
      <c r="AC67" s="17"/>
      <c r="AD67" s="18"/>
      <c r="AE67" s="19"/>
      <c r="AF67" s="15">
        <f t="shared" si="3"/>
        <v>0</v>
      </c>
      <c r="AG67" s="20" t="s">
        <v>124</v>
      </c>
    </row>
    <row r="68" spans="2:33" ht="22.5" thickBot="1" x14ac:dyDescent="0.3">
      <c r="B68" s="10">
        <v>62</v>
      </c>
      <c r="C68" s="11" t="s">
        <v>188</v>
      </c>
      <c r="D68" s="85">
        <v>1802.5</v>
      </c>
      <c r="E68" s="89"/>
      <c r="F68" s="92"/>
      <c r="G68" s="92"/>
      <c r="H68" s="91">
        <f t="shared" si="1"/>
        <v>0</v>
      </c>
      <c r="I68" s="92">
        <f t="shared" si="2"/>
        <v>0</v>
      </c>
      <c r="J68" s="98">
        <v>15</v>
      </c>
      <c r="K68" s="94"/>
      <c r="L68" s="93"/>
      <c r="M68" s="93"/>
      <c r="N68" s="14"/>
      <c r="O68" s="83"/>
      <c r="P68" s="83"/>
      <c r="Q68" s="83"/>
      <c r="R68" s="83"/>
      <c r="S68" s="15"/>
      <c r="T68" s="15"/>
      <c r="U68" s="83"/>
      <c r="V68" s="83"/>
      <c r="W68" s="15"/>
      <c r="X68" s="19"/>
      <c r="Y68" s="16"/>
      <c r="Z68" s="14"/>
      <c r="AA68" s="16"/>
      <c r="AB68" s="14"/>
      <c r="AC68" s="17"/>
      <c r="AD68" s="18"/>
      <c r="AE68" s="19"/>
      <c r="AF68" s="15">
        <f t="shared" si="3"/>
        <v>0</v>
      </c>
      <c r="AG68" s="20" t="s">
        <v>124</v>
      </c>
    </row>
    <row r="69" spans="2:33" ht="22.5" thickBot="1" x14ac:dyDescent="0.3">
      <c r="B69" s="10">
        <v>63</v>
      </c>
      <c r="C69" s="11" t="s">
        <v>189</v>
      </c>
      <c r="D69" s="85">
        <v>29993</v>
      </c>
      <c r="E69" s="91"/>
      <c r="F69" s="91"/>
      <c r="G69" s="92"/>
      <c r="H69" s="91">
        <f t="shared" si="1"/>
        <v>0</v>
      </c>
      <c r="I69" s="92">
        <f t="shared" si="2"/>
        <v>0</v>
      </c>
      <c r="J69" s="98">
        <v>15</v>
      </c>
      <c r="K69" s="94"/>
      <c r="L69" s="93"/>
      <c r="M69" s="93"/>
      <c r="N69" s="14"/>
      <c r="O69" s="83"/>
      <c r="P69" s="83"/>
      <c r="Q69" s="83"/>
      <c r="R69" s="70"/>
      <c r="S69" s="15"/>
      <c r="T69" s="15"/>
      <c r="U69" s="83"/>
      <c r="V69" s="83"/>
      <c r="W69" s="15"/>
      <c r="X69" s="19"/>
      <c r="Y69" s="16"/>
      <c r="Z69" s="14"/>
      <c r="AA69" s="16"/>
      <c r="AB69" s="14"/>
      <c r="AC69" s="17"/>
      <c r="AD69" s="18"/>
      <c r="AE69" s="19"/>
      <c r="AF69" s="15">
        <f t="shared" si="3"/>
        <v>0</v>
      </c>
      <c r="AG69" s="20" t="s">
        <v>126</v>
      </c>
    </row>
    <row r="70" spans="2:33" ht="22.5" thickBot="1" x14ac:dyDescent="0.3">
      <c r="B70" s="10">
        <v>64</v>
      </c>
      <c r="C70" s="11" t="s">
        <v>190</v>
      </c>
      <c r="D70" s="85">
        <v>2931.8</v>
      </c>
      <c r="E70" s="89"/>
      <c r="F70" s="92"/>
      <c r="G70" s="92"/>
      <c r="H70" s="91">
        <f t="shared" si="1"/>
        <v>0</v>
      </c>
      <c r="I70" s="92">
        <f t="shared" si="2"/>
        <v>0</v>
      </c>
      <c r="J70" s="98">
        <v>15</v>
      </c>
      <c r="K70" s="94"/>
      <c r="L70" s="93"/>
      <c r="M70" s="93"/>
      <c r="N70" s="14"/>
      <c r="O70" s="83"/>
      <c r="P70" s="83"/>
      <c r="Q70" s="83"/>
      <c r="R70" s="70"/>
      <c r="S70" s="15"/>
      <c r="T70" s="15"/>
      <c r="U70" s="83"/>
      <c r="V70" s="83"/>
      <c r="W70" s="15"/>
      <c r="X70" s="19"/>
      <c r="Y70" s="16"/>
      <c r="Z70" s="14"/>
      <c r="AA70" s="16"/>
      <c r="AB70" s="14"/>
      <c r="AC70" s="17"/>
      <c r="AD70" s="18"/>
      <c r="AE70" s="19"/>
      <c r="AF70" s="15">
        <f t="shared" si="3"/>
        <v>0</v>
      </c>
      <c r="AG70" s="20" t="s">
        <v>126</v>
      </c>
    </row>
    <row r="71" spans="2:33" x14ac:dyDescent="0.25">
      <c r="L71" s="2"/>
    </row>
  </sheetData>
  <autoFilter ref="B3:X70"/>
  <mergeCells count="10">
    <mergeCell ref="B3:B5"/>
    <mergeCell ref="C3:C5"/>
    <mergeCell ref="AF3:AF5"/>
    <mergeCell ref="AG3:AG5"/>
    <mergeCell ref="E4:M4"/>
    <mergeCell ref="O4:X4"/>
    <mergeCell ref="Y4:Z4"/>
    <mergeCell ref="AA4:AB4"/>
    <mergeCell ref="AC4:AD4"/>
    <mergeCell ref="E5:G5"/>
  </mergeCells>
  <pageMargins left="0.7" right="0.7" top="0.75" bottom="0.75" header="0.3" footer="0.3"/>
  <pageSetup paperSize="9" scale="2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71"/>
  <sheetViews>
    <sheetView zoomScale="130" zoomScaleNormal="130" workbookViewId="0">
      <pane xSplit="3" ySplit="6" topLeftCell="D24" activePane="bottomRight" state="frozen"/>
      <selection pane="topRight" activeCell="D1" sqref="D1"/>
      <selection pane="bottomLeft" activeCell="A7" sqref="A7"/>
      <selection pane="bottomRight" activeCell="F31" sqref="F31"/>
    </sheetView>
  </sheetViews>
  <sheetFormatPr defaultRowHeight="15" x14ac:dyDescent="0.25"/>
  <cols>
    <col min="3" max="3" width="36.85546875" customWidth="1"/>
    <col min="4" max="4" width="20.140625" style="53" customWidth="1"/>
    <col min="5" max="5" width="16.140625" customWidth="1"/>
    <col min="6" max="6" width="11.7109375" customWidth="1"/>
    <col min="7" max="7" width="14.140625" customWidth="1"/>
    <col min="8" max="8" width="10.5703125" style="54" customWidth="1"/>
    <col min="9" max="9" width="12" customWidth="1"/>
    <col min="10" max="10" width="14" customWidth="1"/>
    <col min="13" max="13" width="13.7109375" customWidth="1"/>
    <col min="17" max="17" width="14.42578125" customWidth="1"/>
  </cols>
  <sheetData>
    <row r="3" spans="2:19" x14ac:dyDescent="0.25">
      <c r="B3" s="135" t="s">
        <v>100</v>
      </c>
      <c r="C3" s="135" t="s">
        <v>101</v>
      </c>
      <c r="D3" s="55"/>
      <c r="E3" s="64"/>
      <c r="F3" s="64"/>
      <c r="G3" s="36"/>
      <c r="H3" s="36"/>
      <c r="I3" s="36"/>
      <c r="J3" s="36"/>
      <c r="K3" s="36"/>
      <c r="L3" s="36"/>
      <c r="M3" s="36"/>
      <c r="N3" s="36"/>
      <c r="O3" s="36"/>
      <c r="P3" s="36"/>
      <c r="Q3" s="37"/>
      <c r="R3" s="141" t="s">
        <v>103</v>
      </c>
      <c r="S3" s="144" t="s">
        <v>104</v>
      </c>
    </row>
    <row r="4" spans="2:19" ht="30" x14ac:dyDescent="0.25">
      <c r="B4" s="136"/>
      <c r="C4" s="136"/>
      <c r="D4" s="52" t="s">
        <v>372</v>
      </c>
      <c r="E4" s="153"/>
      <c r="F4" s="153"/>
      <c r="G4" s="77"/>
      <c r="H4" s="155" t="s">
        <v>379</v>
      </c>
      <c r="I4" s="155"/>
      <c r="J4" s="156"/>
      <c r="K4" s="149"/>
      <c r="L4" s="151"/>
      <c r="M4" s="149"/>
      <c r="N4" s="151"/>
      <c r="O4" s="149"/>
      <c r="P4" s="151"/>
      <c r="Q4" s="4"/>
      <c r="R4" s="142"/>
      <c r="S4" s="145"/>
    </row>
    <row r="5" spans="2:19" x14ac:dyDescent="0.25">
      <c r="B5" s="137"/>
      <c r="C5" s="137"/>
      <c r="D5" s="56"/>
      <c r="E5" s="65" t="s">
        <v>352</v>
      </c>
      <c r="F5" s="65" t="s">
        <v>213</v>
      </c>
      <c r="G5" s="75" t="s">
        <v>354</v>
      </c>
      <c r="H5" s="79" t="s">
        <v>362</v>
      </c>
      <c r="I5" s="79" t="s">
        <v>213</v>
      </c>
      <c r="J5" s="8" t="s">
        <v>363</v>
      </c>
      <c r="L5" s="8"/>
      <c r="M5" s="34"/>
      <c r="N5" s="8"/>
      <c r="O5" s="8"/>
      <c r="P5" s="8"/>
      <c r="Q5" s="9"/>
      <c r="R5" s="143"/>
      <c r="S5" s="146"/>
    </row>
    <row r="6" spans="2:19" x14ac:dyDescent="0.25">
      <c r="B6" s="10">
        <v>1</v>
      </c>
      <c r="C6" s="10">
        <v>2</v>
      </c>
      <c r="D6" s="57"/>
      <c r="E6" s="35"/>
      <c r="F6" s="35"/>
      <c r="G6" s="35"/>
      <c r="H6" s="81"/>
      <c r="I6" s="82"/>
      <c r="J6" s="82"/>
      <c r="K6" s="10"/>
      <c r="L6" s="10"/>
      <c r="M6" s="10"/>
      <c r="N6" s="10"/>
      <c r="O6" s="10"/>
      <c r="P6" s="10"/>
      <c r="Q6" s="10"/>
      <c r="R6" s="10">
        <v>25</v>
      </c>
      <c r="S6" s="10">
        <v>26</v>
      </c>
    </row>
    <row r="7" spans="2:19" ht="32.25" x14ac:dyDescent="0.25">
      <c r="B7" s="10">
        <v>1</v>
      </c>
      <c r="C7" s="11" t="s">
        <v>123</v>
      </c>
      <c r="D7" s="105">
        <v>10111.5</v>
      </c>
      <c r="E7" s="83">
        <v>54.14</v>
      </c>
      <c r="F7" s="15">
        <f>SUM((E7)/D7)</f>
        <v>5.3542995599070364E-3</v>
      </c>
      <c r="G7" s="14">
        <v>20</v>
      </c>
      <c r="H7" s="83">
        <v>99.82</v>
      </c>
      <c r="I7" s="15">
        <f>SUM((H7)/D7)</f>
        <v>9.8719280027691238E-3</v>
      </c>
      <c r="J7" s="19">
        <v>20</v>
      </c>
      <c r="K7" s="16"/>
      <c r="L7" s="14"/>
      <c r="M7" s="16"/>
      <c r="N7" s="14"/>
      <c r="O7" s="17"/>
      <c r="P7" s="18"/>
      <c r="Q7" s="19"/>
      <c r="R7" s="15">
        <f t="shared" ref="R7:R70" si="0">ROUND(Q7/64,2)</f>
        <v>0</v>
      </c>
      <c r="S7" s="20" t="s">
        <v>124</v>
      </c>
    </row>
    <row r="8" spans="2:19" ht="21.75" x14ac:dyDescent="0.25">
      <c r="B8" s="10">
        <v>2</v>
      </c>
      <c r="C8" s="11" t="s">
        <v>125</v>
      </c>
      <c r="D8" s="105">
        <v>2577</v>
      </c>
      <c r="E8" s="83">
        <v>30.576000000000001</v>
      </c>
      <c r="F8" s="15">
        <f>SUM((E8)/D8)</f>
        <v>1.1864959254947613E-2</v>
      </c>
      <c r="G8" s="14">
        <v>20</v>
      </c>
      <c r="H8" s="83">
        <v>0</v>
      </c>
      <c r="I8" s="15">
        <f t="shared" ref="I8:I70" si="1">SUM((H8)/D8)</f>
        <v>0</v>
      </c>
      <c r="J8" s="19">
        <v>20</v>
      </c>
      <c r="K8" s="16"/>
      <c r="L8" s="14"/>
      <c r="M8" s="16"/>
      <c r="N8" s="14"/>
      <c r="O8" s="17"/>
      <c r="P8" s="18"/>
      <c r="Q8" s="19"/>
      <c r="R8" s="15">
        <f t="shared" si="0"/>
        <v>0</v>
      </c>
      <c r="S8" s="20" t="s">
        <v>126</v>
      </c>
    </row>
    <row r="9" spans="2:19" ht="32.25" x14ac:dyDescent="0.25">
      <c r="B9" s="10">
        <v>3</v>
      </c>
      <c r="C9" s="11" t="s">
        <v>127</v>
      </c>
      <c r="D9" s="105">
        <v>9169.2000000000007</v>
      </c>
      <c r="E9" s="107">
        <v>150.44</v>
      </c>
      <c r="F9" s="15">
        <f t="shared" ref="F9:F70" si="2">SUM((E9)/D9)</f>
        <v>1.6407102037255157E-2</v>
      </c>
      <c r="G9" s="14">
        <v>10</v>
      </c>
      <c r="H9" s="107">
        <v>2.02</v>
      </c>
      <c r="I9" s="15">
        <f t="shared" si="1"/>
        <v>2.2030275269380097E-4</v>
      </c>
      <c r="J9" s="19">
        <v>20</v>
      </c>
      <c r="K9" s="16"/>
      <c r="L9" s="14"/>
      <c r="M9" s="16"/>
      <c r="N9" s="14"/>
      <c r="O9" s="17"/>
      <c r="P9" s="18"/>
      <c r="Q9" s="19"/>
      <c r="R9" s="15">
        <f t="shared" si="0"/>
        <v>0</v>
      </c>
      <c r="S9" s="20" t="s">
        <v>126</v>
      </c>
    </row>
    <row r="10" spans="2:19" ht="21.75" x14ac:dyDescent="0.25">
      <c r="B10" s="10">
        <v>4</v>
      </c>
      <c r="C10" s="11" t="s">
        <v>128</v>
      </c>
      <c r="D10" s="105">
        <v>4564.7</v>
      </c>
      <c r="E10" s="83">
        <v>17.7</v>
      </c>
      <c r="F10" s="15">
        <f t="shared" si="2"/>
        <v>3.8775823164720574E-3</v>
      </c>
      <c r="G10" s="14">
        <v>20</v>
      </c>
      <c r="H10" s="83">
        <v>1.18</v>
      </c>
      <c r="I10" s="15">
        <f t="shared" si="1"/>
        <v>2.5850548776480383E-4</v>
      </c>
      <c r="J10" s="19">
        <v>20</v>
      </c>
      <c r="K10" s="16"/>
      <c r="L10" s="14"/>
      <c r="M10" s="16"/>
      <c r="N10" s="14"/>
      <c r="O10" s="17"/>
      <c r="P10" s="18"/>
      <c r="Q10" s="19"/>
      <c r="R10" s="15">
        <f t="shared" si="0"/>
        <v>0</v>
      </c>
      <c r="S10" s="20" t="s">
        <v>124</v>
      </c>
    </row>
    <row r="11" spans="2:19" ht="21.75" x14ac:dyDescent="0.25">
      <c r="B11" s="10">
        <v>5</v>
      </c>
      <c r="C11" s="11" t="s">
        <v>129</v>
      </c>
      <c r="D11" s="105">
        <v>2280.5</v>
      </c>
      <c r="E11" s="83">
        <v>27.7</v>
      </c>
      <c r="F11" s="15">
        <f t="shared" si="2"/>
        <v>1.2146459109844332E-2</v>
      </c>
      <c r="G11" s="14">
        <v>20</v>
      </c>
      <c r="H11" s="83">
        <v>0</v>
      </c>
      <c r="I11" s="15">
        <f t="shared" si="1"/>
        <v>0</v>
      </c>
      <c r="J11" s="19">
        <v>20</v>
      </c>
      <c r="K11" s="16"/>
      <c r="L11" s="14"/>
      <c r="M11" s="16"/>
      <c r="N11" s="14"/>
      <c r="O11" s="17"/>
      <c r="P11" s="18"/>
      <c r="Q11" s="19"/>
      <c r="R11" s="15">
        <f t="shared" si="0"/>
        <v>0</v>
      </c>
      <c r="S11" s="20" t="s">
        <v>124</v>
      </c>
    </row>
    <row r="12" spans="2:19" ht="21.75" x14ac:dyDescent="0.25">
      <c r="B12" s="10">
        <v>6</v>
      </c>
      <c r="C12" s="11" t="s">
        <v>130</v>
      </c>
      <c r="D12" s="105">
        <v>4697.6000000000004</v>
      </c>
      <c r="E12" s="83">
        <v>52.109000000000002</v>
      </c>
      <c r="F12" s="15">
        <f t="shared" si="2"/>
        <v>1.1092685626702996E-2</v>
      </c>
      <c r="G12" s="14">
        <v>20</v>
      </c>
      <c r="H12" s="83">
        <v>31.149000000000001</v>
      </c>
      <c r="I12" s="15">
        <f t="shared" si="1"/>
        <v>6.6308327656675742E-3</v>
      </c>
      <c r="J12" s="19">
        <v>20</v>
      </c>
      <c r="K12" s="16"/>
      <c r="L12" s="14"/>
      <c r="M12" s="16"/>
      <c r="N12" s="14"/>
      <c r="O12" s="17"/>
      <c r="P12" s="18"/>
      <c r="Q12" s="19"/>
      <c r="R12" s="15">
        <f t="shared" si="0"/>
        <v>0</v>
      </c>
      <c r="S12" s="20" t="s">
        <v>124</v>
      </c>
    </row>
    <row r="13" spans="2:19" ht="21.75" x14ac:dyDescent="0.25">
      <c r="B13" s="10">
        <v>7</v>
      </c>
      <c r="C13" s="11" t="s">
        <v>131</v>
      </c>
      <c r="D13" s="105">
        <v>2128.4</v>
      </c>
      <c r="E13" s="108">
        <v>172</v>
      </c>
      <c r="F13" s="15">
        <f t="shared" si="2"/>
        <v>8.0811877466641605E-2</v>
      </c>
      <c r="G13" s="14">
        <v>0</v>
      </c>
      <c r="H13" s="108">
        <v>33.200000000000003</v>
      </c>
      <c r="I13" s="15">
        <f t="shared" si="1"/>
        <v>1.5598571697049427E-2</v>
      </c>
      <c r="J13" s="19">
        <v>10</v>
      </c>
      <c r="K13" s="16"/>
      <c r="L13" s="14"/>
      <c r="M13" s="16"/>
      <c r="N13" s="14"/>
      <c r="O13" s="17"/>
      <c r="P13" s="18"/>
      <c r="Q13" s="19"/>
      <c r="R13" s="15">
        <f t="shared" si="0"/>
        <v>0</v>
      </c>
      <c r="S13" s="20" t="s">
        <v>132</v>
      </c>
    </row>
    <row r="14" spans="2:19" ht="32.25" x14ac:dyDescent="0.25">
      <c r="B14" s="10">
        <v>8</v>
      </c>
      <c r="C14" s="11" t="s">
        <v>133</v>
      </c>
      <c r="D14" s="105">
        <v>6074.7</v>
      </c>
      <c r="E14" s="83">
        <v>48.850209999999997</v>
      </c>
      <c r="F14" s="15">
        <f t="shared" si="2"/>
        <v>8.0415839465323383E-3</v>
      </c>
      <c r="G14" s="14">
        <v>20</v>
      </c>
      <c r="H14" s="83">
        <v>0.46750999999999998</v>
      </c>
      <c r="I14" s="15">
        <f t="shared" si="1"/>
        <v>7.696017910349482E-5</v>
      </c>
      <c r="J14" s="19">
        <v>20</v>
      </c>
      <c r="K14" s="16"/>
      <c r="L14" s="14"/>
      <c r="M14" s="16"/>
      <c r="N14" s="14"/>
      <c r="O14" s="17"/>
      <c r="P14" s="18"/>
      <c r="Q14" s="19"/>
      <c r="R14" s="15">
        <f t="shared" si="0"/>
        <v>0</v>
      </c>
      <c r="S14" s="20" t="s">
        <v>126</v>
      </c>
    </row>
    <row r="15" spans="2:19" ht="21.75" x14ac:dyDescent="0.25">
      <c r="B15" s="10">
        <v>9</v>
      </c>
      <c r="C15" s="11" t="s">
        <v>134</v>
      </c>
      <c r="D15" s="105">
        <v>3554.7</v>
      </c>
      <c r="E15" s="83">
        <v>58.35</v>
      </c>
      <c r="F15" s="15">
        <f t="shared" si="2"/>
        <v>1.6414887332264327E-2</v>
      </c>
      <c r="G15" s="14">
        <v>10</v>
      </c>
      <c r="H15" s="83">
        <v>67.569999999999993</v>
      </c>
      <c r="I15" s="15">
        <f t="shared" si="1"/>
        <v>1.9008636453146537E-2</v>
      </c>
      <c r="J15" s="19">
        <v>10</v>
      </c>
      <c r="K15" s="16"/>
      <c r="L15" s="14"/>
      <c r="M15" s="16"/>
      <c r="N15" s="14"/>
      <c r="O15" s="17"/>
      <c r="P15" s="18"/>
      <c r="Q15" s="19"/>
      <c r="R15" s="15">
        <f t="shared" si="0"/>
        <v>0</v>
      </c>
      <c r="S15" s="20" t="s">
        <v>124</v>
      </c>
    </row>
    <row r="16" spans="2:19" ht="21.75" x14ac:dyDescent="0.25">
      <c r="B16" s="10">
        <v>10</v>
      </c>
      <c r="C16" s="11" t="s">
        <v>135</v>
      </c>
      <c r="D16" s="105">
        <v>3691.6</v>
      </c>
      <c r="E16" s="83">
        <v>35</v>
      </c>
      <c r="F16" s="15">
        <f t="shared" si="2"/>
        <v>9.4809838552389215E-3</v>
      </c>
      <c r="G16" s="14">
        <v>20</v>
      </c>
      <c r="H16" s="83">
        <v>0</v>
      </c>
      <c r="I16" s="15">
        <f t="shared" si="1"/>
        <v>0</v>
      </c>
      <c r="J16" s="19">
        <v>20</v>
      </c>
      <c r="K16" s="16"/>
      <c r="L16" s="14"/>
      <c r="M16" s="16"/>
      <c r="N16" s="14"/>
      <c r="O16" s="17"/>
      <c r="P16" s="18"/>
      <c r="Q16" s="19"/>
      <c r="R16" s="15">
        <f t="shared" si="0"/>
        <v>0</v>
      </c>
      <c r="S16" s="20" t="s">
        <v>124</v>
      </c>
    </row>
    <row r="17" spans="2:19" ht="21" x14ac:dyDescent="0.25">
      <c r="B17" s="10">
        <v>11</v>
      </c>
      <c r="C17" s="11" t="s">
        <v>136</v>
      </c>
      <c r="D17" s="105">
        <v>13134.1</v>
      </c>
      <c r="E17" s="83">
        <v>143.87</v>
      </c>
      <c r="F17" s="15">
        <f t="shared" si="2"/>
        <v>1.0953929085357961E-2</v>
      </c>
      <c r="G17" s="14">
        <v>20</v>
      </c>
      <c r="H17" s="83">
        <v>124.97</v>
      </c>
      <c r="I17" s="15">
        <f t="shared" si="1"/>
        <v>9.5149267936135706E-3</v>
      </c>
      <c r="J17" s="19">
        <v>20</v>
      </c>
      <c r="K17" s="16"/>
      <c r="L17" s="14"/>
      <c r="M17" s="16"/>
      <c r="N17" s="14"/>
      <c r="O17" s="17"/>
      <c r="P17" s="18"/>
      <c r="Q17" s="19"/>
      <c r="R17" s="15">
        <f t="shared" si="0"/>
        <v>0</v>
      </c>
      <c r="S17" s="20" t="s">
        <v>126</v>
      </c>
    </row>
    <row r="18" spans="2:19" ht="21.75" x14ac:dyDescent="0.25">
      <c r="B18" s="10">
        <v>12</v>
      </c>
      <c r="C18" s="11" t="s">
        <v>137</v>
      </c>
      <c r="D18" s="105">
        <v>2279.1</v>
      </c>
      <c r="E18" s="83">
        <v>0.96</v>
      </c>
      <c r="F18" s="15">
        <f t="shared" si="2"/>
        <v>4.2121890219823615E-4</v>
      </c>
      <c r="G18" s="14">
        <v>20</v>
      </c>
      <c r="H18" s="83">
        <v>1.8</v>
      </c>
      <c r="I18" s="15">
        <f t="shared" si="1"/>
        <v>7.8978544162169287E-4</v>
      </c>
      <c r="J18" s="19">
        <v>20</v>
      </c>
      <c r="K18" s="16"/>
      <c r="L18" s="14"/>
      <c r="M18" s="16"/>
      <c r="N18" s="14"/>
      <c r="O18" s="17"/>
      <c r="P18" s="18"/>
      <c r="Q18" s="19"/>
      <c r="R18" s="15">
        <f t="shared" si="0"/>
        <v>0</v>
      </c>
      <c r="S18" s="20" t="s">
        <v>126</v>
      </c>
    </row>
    <row r="19" spans="2:19" ht="21" x14ac:dyDescent="0.25">
      <c r="B19" s="10">
        <v>13</v>
      </c>
      <c r="C19" s="11" t="s">
        <v>138</v>
      </c>
      <c r="D19" s="105">
        <v>8089.2</v>
      </c>
      <c r="E19" s="83">
        <v>419.6</v>
      </c>
      <c r="F19" s="15">
        <f t="shared" si="2"/>
        <v>5.1871631310883654E-2</v>
      </c>
      <c r="G19" s="14">
        <v>0</v>
      </c>
      <c r="H19" s="83">
        <v>149.19999999999999</v>
      </c>
      <c r="I19" s="15">
        <f t="shared" si="1"/>
        <v>1.8444345547149285E-2</v>
      </c>
      <c r="J19" s="19">
        <v>10</v>
      </c>
      <c r="K19" s="16"/>
      <c r="L19" s="14"/>
      <c r="M19" s="16"/>
      <c r="N19" s="14"/>
      <c r="O19" s="17"/>
      <c r="P19" s="18"/>
      <c r="Q19" s="19"/>
      <c r="R19" s="15">
        <f t="shared" si="0"/>
        <v>0</v>
      </c>
      <c r="S19" s="20" t="s">
        <v>126</v>
      </c>
    </row>
    <row r="20" spans="2:19" ht="21.75" x14ac:dyDescent="0.25">
      <c r="B20" s="10">
        <v>14</v>
      </c>
      <c r="C20" s="25" t="s">
        <v>196</v>
      </c>
      <c r="D20" s="105">
        <v>2830.3</v>
      </c>
      <c r="E20" s="109">
        <v>11.4</v>
      </c>
      <c r="F20" s="15">
        <f t="shared" si="2"/>
        <v>4.0278415715648518E-3</v>
      </c>
      <c r="G20" s="14">
        <v>20</v>
      </c>
      <c r="H20" s="109">
        <v>63.317999999999998</v>
      </c>
      <c r="I20" s="15">
        <f t="shared" si="1"/>
        <v>2.237148005511783E-2</v>
      </c>
      <c r="J20" s="19">
        <v>10</v>
      </c>
      <c r="K20" s="16"/>
      <c r="L20" s="14"/>
      <c r="M20" s="16"/>
      <c r="N20" s="14"/>
      <c r="O20" s="17"/>
      <c r="P20" s="18"/>
      <c r="Q20" s="19"/>
      <c r="R20" s="15">
        <f t="shared" si="0"/>
        <v>0</v>
      </c>
      <c r="S20" s="20" t="s">
        <v>124</v>
      </c>
    </row>
    <row r="21" spans="2:19" ht="21.75" x14ac:dyDescent="0.25">
      <c r="B21" s="10">
        <v>15</v>
      </c>
      <c r="C21" s="23" t="s">
        <v>140</v>
      </c>
      <c r="D21" s="105">
        <v>12267.8</v>
      </c>
      <c r="E21" s="83">
        <v>376.26</v>
      </c>
      <c r="F21" s="15">
        <f t="shared" si="2"/>
        <v>3.067053587440291E-2</v>
      </c>
      <c r="G21" s="14">
        <v>10</v>
      </c>
      <c r="H21" s="83">
        <v>66.650000000000006</v>
      </c>
      <c r="I21" s="15">
        <f t="shared" si="1"/>
        <v>5.4329219582973324E-3</v>
      </c>
      <c r="J21" s="19">
        <v>20</v>
      </c>
      <c r="K21" s="16"/>
      <c r="L21" s="14"/>
      <c r="M21" s="16"/>
      <c r="N21" s="14"/>
      <c r="O21" s="17"/>
      <c r="P21" s="18"/>
      <c r="Q21" s="19"/>
      <c r="R21" s="15">
        <f t="shared" si="0"/>
        <v>0</v>
      </c>
      <c r="S21" s="20" t="s">
        <v>126</v>
      </c>
    </row>
    <row r="22" spans="2:19" ht="21.75" x14ac:dyDescent="0.25">
      <c r="B22" s="10">
        <v>16</v>
      </c>
      <c r="C22" s="11" t="s">
        <v>141</v>
      </c>
      <c r="D22" s="105">
        <v>3760.5</v>
      </c>
      <c r="E22" s="83">
        <v>93.344999999999999</v>
      </c>
      <c r="F22" s="15">
        <f t="shared" si="2"/>
        <v>2.4822497008376545E-2</v>
      </c>
      <c r="G22" s="14">
        <v>10</v>
      </c>
      <c r="H22" s="83">
        <v>91.123000000000005</v>
      </c>
      <c r="I22" s="15">
        <f t="shared" si="1"/>
        <v>2.4231618135886188E-2</v>
      </c>
      <c r="J22" s="19">
        <v>10</v>
      </c>
      <c r="K22" s="16"/>
      <c r="L22" s="14"/>
      <c r="M22" s="16"/>
      <c r="N22" s="14"/>
      <c r="O22" s="17"/>
      <c r="P22" s="18"/>
      <c r="Q22" s="19"/>
      <c r="R22" s="15">
        <f t="shared" si="0"/>
        <v>0</v>
      </c>
      <c r="S22" s="20" t="s">
        <v>124</v>
      </c>
    </row>
    <row r="23" spans="2:19" ht="21.75" x14ac:dyDescent="0.25">
      <c r="B23" s="10">
        <v>17</v>
      </c>
      <c r="C23" s="11" t="s">
        <v>142</v>
      </c>
      <c r="D23" s="105">
        <v>1941.2</v>
      </c>
      <c r="E23" s="83">
        <v>18.690000000000001</v>
      </c>
      <c r="F23" s="15">
        <f t="shared" si="2"/>
        <v>9.6280651143622505E-3</v>
      </c>
      <c r="G23" s="14">
        <v>20</v>
      </c>
      <c r="H23" s="83">
        <v>0</v>
      </c>
      <c r="I23" s="15">
        <f t="shared" si="1"/>
        <v>0</v>
      </c>
      <c r="J23" s="19">
        <v>20</v>
      </c>
      <c r="K23" s="16"/>
      <c r="L23" s="14"/>
      <c r="M23" s="16"/>
      <c r="N23" s="14"/>
      <c r="O23" s="17"/>
      <c r="P23" s="18"/>
      <c r="Q23" s="19"/>
      <c r="R23" s="15">
        <f t="shared" si="0"/>
        <v>0</v>
      </c>
      <c r="S23" s="20" t="s">
        <v>124</v>
      </c>
    </row>
    <row r="24" spans="2:19" ht="21.75" x14ac:dyDescent="0.25">
      <c r="B24" s="10">
        <v>18</v>
      </c>
      <c r="C24" s="11" t="s">
        <v>143</v>
      </c>
      <c r="D24" s="105">
        <v>5092.2</v>
      </c>
      <c r="E24" s="83">
        <v>197.11759000000001</v>
      </c>
      <c r="F24" s="15">
        <f t="shared" si="2"/>
        <v>3.8709710930442641E-2</v>
      </c>
      <c r="G24" s="14">
        <v>10</v>
      </c>
      <c r="H24" s="83">
        <v>0</v>
      </c>
      <c r="I24" s="15">
        <f t="shared" si="1"/>
        <v>0</v>
      </c>
      <c r="J24" s="19">
        <v>20</v>
      </c>
      <c r="K24" s="16"/>
      <c r="L24" s="14"/>
      <c r="M24" s="16"/>
      <c r="N24" s="14"/>
      <c r="O24" s="17"/>
      <c r="P24" s="18"/>
      <c r="Q24" s="19"/>
      <c r="R24" s="15">
        <f t="shared" si="0"/>
        <v>0</v>
      </c>
      <c r="S24" s="20" t="s">
        <v>126</v>
      </c>
    </row>
    <row r="25" spans="2:19" ht="21.75" x14ac:dyDescent="0.25">
      <c r="B25" s="10">
        <v>19</v>
      </c>
      <c r="C25" s="11" t="s">
        <v>144</v>
      </c>
      <c r="D25" s="105">
        <v>3035.5</v>
      </c>
      <c r="E25" s="110">
        <v>51.097000000000001</v>
      </c>
      <c r="F25" s="15">
        <f t="shared" si="2"/>
        <v>1.6833141162905619E-2</v>
      </c>
      <c r="G25" s="14">
        <v>10</v>
      </c>
      <c r="H25" s="119">
        <v>92.564570000000003</v>
      </c>
      <c r="I25" s="15">
        <f t="shared" si="1"/>
        <v>3.0494010871355625E-2</v>
      </c>
      <c r="J25" s="19">
        <v>10</v>
      </c>
      <c r="K25" s="16"/>
      <c r="L25" s="14"/>
      <c r="M25" s="16"/>
      <c r="N25" s="14"/>
      <c r="O25" s="17"/>
      <c r="P25" s="18"/>
      <c r="Q25" s="19"/>
      <c r="R25" s="15">
        <f t="shared" si="0"/>
        <v>0</v>
      </c>
      <c r="S25" s="20" t="s">
        <v>126</v>
      </c>
    </row>
    <row r="26" spans="2:19" ht="21.75" x14ac:dyDescent="0.25">
      <c r="B26" s="10">
        <v>20</v>
      </c>
      <c r="C26" s="11" t="s">
        <v>145</v>
      </c>
      <c r="D26" s="105">
        <v>2515.5</v>
      </c>
      <c r="E26" s="83">
        <v>23.451000000000001</v>
      </c>
      <c r="F26" s="15">
        <f t="shared" si="2"/>
        <v>9.3225998807394163E-3</v>
      </c>
      <c r="G26" s="14">
        <v>20</v>
      </c>
      <c r="H26" s="83">
        <v>0</v>
      </c>
      <c r="I26" s="15">
        <f t="shared" si="1"/>
        <v>0</v>
      </c>
      <c r="J26" s="19">
        <v>20</v>
      </c>
      <c r="K26" s="16"/>
      <c r="L26" s="14"/>
      <c r="M26" s="16"/>
      <c r="N26" s="14"/>
      <c r="O26" s="17"/>
      <c r="P26" s="18"/>
      <c r="Q26" s="19"/>
      <c r="R26" s="15">
        <f t="shared" si="0"/>
        <v>0</v>
      </c>
      <c r="S26" s="20" t="s">
        <v>124</v>
      </c>
    </row>
    <row r="27" spans="2:19" ht="21.75" x14ac:dyDescent="0.25">
      <c r="B27" s="10">
        <v>21</v>
      </c>
      <c r="C27" s="11" t="s">
        <v>146</v>
      </c>
      <c r="D27" s="105">
        <v>3306.2</v>
      </c>
      <c r="E27" s="111">
        <v>86.638900000000007</v>
      </c>
      <c r="F27" s="15">
        <f t="shared" si="2"/>
        <v>2.6204978525195093E-2</v>
      </c>
      <c r="G27" s="14">
        <v>10</v>
      </c>
      <c r="H27" s="111">
        <v>485.01217000000003</v>
      </c>
      <c r="I27" s="15">
        <f t="shared" si="1"/>
        <v>0.14669777085475774</v>
      </c>
      <c r="J27" s="19">
        <v>20</v>
      </c>
      <c r="K27" s="16"/>
      <c r="L27" s="14"/>
      <c r="M27" s="16"/>
      <c r="N27" s="14"/>
      <c r="O27" s="17"/>
      <c r="P27" s="18"/>
      <c r="Q27" s="19"/>
      <c r="R27" s="15">
        <f t="shared" si="0"/>
        <v>0</v>
      </c>
      <c r="S27" s="20" t="s">
        <v>147</v>
      </c>
    </row>
    <row r="28" spans="2:19" ht="21.75" x14ac:dyDescent="0.25">
      <c r="B28" s="10">
        <v>22</v>
      </c>
      <c r="C28" s="11" t="s">
        <v>148</v>
      </c>
      <c r="D28" s="105">
        <v>2966</v>
      </c>
      <c r="E28" s="83">
        <v>46.578000000000003</v>
      </c>
      <c r="F28" s="15">
        <f t="shared" si="2"/>
        <v>1.5703978422117331E-2</v>
      </c>
      <c r="G28" s="14">
        <v>10</v>
      </c>
      <c r="H28" s="83">
        <v>0</v>
      </c>
      <c r="I28" s="15">
        <f t="shared" si="1"/>
        <v>0</v>
      </c>
      <c r="J28" s="19">
        <v>20</v>
      </c>
      <c r="K28" s="16"/>
      <c r="L28" s="14"/>
      <c r="M28" s="16"/>
      <c r="N28" s="14"/>
      <c r="O28" s="17"/>
      <c r="P28" s="18"/>
      <c r="Q28" s="19"/>
      <c r="R28" s="15">
        <f t="shared" si="0"/>
        <v>0</v>
      </c>
      <c r="S28" s="20" t="s">
        <v>126</v>
      </c>
    </row>
    <row r="29" spans="2:19" ht="21.75" x14ac:dyDescent="0.25">
      <c r="B29" s="10">
        <v>23</v>
      </c>
      <c r="C29" s="11" t="s">
        <v>149</v>
      </c>
      <c r="D29" s="105">
        <v>2664.2</v>
      </c>
      <c r="E29" s="83">
        <v>25.8</v>
      </c>
      <c r="F29" s="15">
        <f t="shared" si="2"/>
        <v>9.6839576608362746E-3</v>
      </c>
      <c r="G29" s="14">
        <v>20</v>
      </c>
      <c r="H29" s="83">
        <v>4</v>
      </c>
      <c r="I29" s="15">
        <f t="shared" si="1"/>
        <v>1.501388784625779E-3</v>
      </c>
      <c r="J29" s="19">
        <v>20</v>
      </c>
      <c r="K29" s="16"/>
      <c r="L29" s="14"/>
      <c r="M29" s="16"/>
      <c r="N29" s="14"/>
      <c r="O29" s="17"/>
      <c r="P29" s="18"/>
      <c r="Q29" s="19"/>
      <c r="R29" s="15">
        <f t="shared" si="0"/>
        <v>0</v>
      </c>
      <c r="S29" s="20" t="s">
        <v>124</v>
      </c>
    </row>
    <row r="30" spans="2:19" ht="21.75" x14ac:dyDescent="0.25">
      <c r="B30" s="10">
        <v>24</v>
      </c>
      <c r="C30" s="11" t="s">
        <v>150</v>
      </c>
      <c r="D30" s="105">
        <v>5144.7</v>
      </c>
      <c r="E30" s="83">
        <v>74.599999999999994</v>
      </c>
      <c r="F30" s="15">
        <f t="shared" si="2"/>
        <v>1.4500359593367932E-2</v>
      </c>
      <c r="G30" s="14">
        <v>20</v>
      </c>
      <c r="H30" s="83">
        <v>38.4</v>
      </c>
      <c r="I30" s="15">
        <f t="shared" si="1"/>
        <v>7.4639920695084259E-3</v>
      </c>
      <c r="J30" s="19">
        <v>20</v>
      </c>
      <c r="K30" s="16"/>
      <c r="L30" s="14"/>
      <c r="M30" s="16"/>
      <c r="N30" s="14"/>
      <c r="O30" s="17"/>
      <c r="P30" s="18"/>
      <c r="Q30" s="19"/>
      <c r="R30" s="15">
        <f t="shared" si="0"/>
        <v>0</v>
      </c>
      <c r="S30" s="20" t="s">
        <v>124</v>
      </c>
    </row>
    <row r="31" spans="2:19" ht="32.25" x14ac:dyDescent="0.25">
      <c r="B31" s="10">
        <v>25</v>
      </c>
      <c r="C31" s="11" t="s">
        <v>151</v>
      </c>
      <c r="D31" s="105">
        <v>2368</v>
      </c>
      <c r="E31" s="83">
        <v>32.28</v>
      </c>
      <c r="F31" s="15">
        <f t="shared" si="2"/>
        <v>1.3631756756756758E-2</v>
      </c>
      <c r="G31" s="14">
        <v>20</v>
      </c>
      <c r="H31" s="83">
        <v>26.393999999999998</v>
      </c>
      <c r="I31" s="15">
        <f t="shared" si="1"/>
        <v>1.1146114864864864E-2</v>
      </c>
      <c r="J31" s="19">
        <v>20</v>
      </c>
      <c r="K31" s="16"/>
      <c r="L31" s="14"/>
      <c r="M31" s="16"/>
      <c r="N31" s="14"/>
      <c r="O31" s="17"/>
      <c r="P31" s="18"/>
      <c r="Q31" s="19"/>
      <c r="R31" s="15">
        <f t="shared" si="0"/>
        <v>0</v>
      </c>
      <c r="S31" s="20" t="s">
        <v>126</v>
      </c>
    </row>
    <row r="32" spans="2:19" ht="21.75" x14ac:dyDescent="0.25">
      <c r="B32" s="10">
        <v>26</v>
      </c>
      <c r="C32" s="11" t="s">
        <v>152</v>
      </c>
      <c r="D32" s="105">
        <v>3815.6</v>
      </c>
      <c r="E32" s="83">
        <v>50.72</v>
      </c>
      <c r="F32" s="15">
        <f t="shared" si="2"/>
        <v>1.3292797987210399E-2</v>
      </c>
      <c r="G32" s="14">
        <v>20</v>
      </c>
      <c r="H32" s="83">
        <v>10.613</v>
      </c>
      <c r="I32" s="15">
        <f t="shared" si="1"/>
        <v>2.7814760457070971E-3</v>
      </c>
      <c r="J32" s="19">
        <v>20</v>
      </c>
      <c r="K32" s="16"/>
      <c r="L32" s="14"/>
      <c r="M32" s="16"/>
      <c r="N32" s="14"/>
      <c r="O32" s="17"/>
      <c r="P32" s="18"/>
      <c r="Q32" s="19"/>
      <c r="R32" s="15">
        <f t="shared" si="0"/>
        <v>0</v>
      </c>
      <c r="S32" s="20" t="s">
        <v>126</v>
      </c>
    </row>
    <row r="33" spans="2:19" ht="21.75" x14ac:dyDescent="0.25">
      <c r="B33" s="10">
        <v>27</v>
      </c>
      <c r="C33" s="11" t="s">
        <v>153</v>
      </c>
      <c r="D33" s="105">
        <v>4999.3999999999996</v>
      </c>
      <c r="E33" s="107">
        <v>64.5</v>
      </c>
      <c r="F33" s="15">
        <f t="shared" si="2"/>
        <v>1.2901548185782295E-2</v>
      </c>
      <c r="G33" s="14">
        <v>20</v>
      </c>
      <c r="H33" s="107">
        <v>24.9</v>
      </c>
      <c r="I33" s="15">
        <f t="shared" si="1"/>
        <v>4.9805976717206069E-3</v>
      </c>
      <c r="J33" s="19">
        <v>20</v>
      </c>
      <c r="K33" s="16"/>
      <c r="L33" s="14"/>
      <c r="M33" s="16" t="e">
        <f>SUM(J33/#REF!)</f>
        <v>#REF!</v>
      </c>
      <c r="N33" s="14">
        <v>0</v>
      </c>
      <c r="O33" s="17">
        <v>0</v>
      </c>
      <c r="P33" s="18">
        <v>0</v>
      </c>
      <c r="Q33" s="19" t="e">
        <f>#REF!+#REF!+#REF!+#REF!+F33+#REF!+J33-L33-N33-P33</f>
        <v>#REF!</v>
      </c>
      <c r="R33" s="15" t="e">
        <f t="shared" si="0"/>
        <v>#REF!</v>
      </c>
      <c r="S33" s="20" t="s">
        <v>126</v>
      </c>
    </row>
    <row r="34" spans="2:19" ht="21.75" x14ac:dyDescent="0.25">
      <c r="B34" s="10">
        <v>28</v>
      </c>
      <c r="C34" s="28" t="s">
        <v>197</v>
      </c>
      <c r="D34" s="105">
        <v>6708.4</v>
      </c>
      <c r="E34" s="83">
        <v>28.4</v>
      </c>
      <c r="F34" s="15">
        <f t="shared" si="2"/>
        <v>4.2334983006380063E-3</v>
      </c>
      <c r="G34" s="14">
        <v>20</v>
      </c>
      <c r="H34" s="83">
        <v>0</v>
      </c>
      <c r="I34" s="15">
        <f t="shared" si="1"/>
        <v>0</v>
      </c>
      <c r="J34" s="19">
        <v>20</v>
      </c>
      <c r="K34" s="16"/>
      <c r="L34" s="14"/>
      <c r="M34" s="16"/>
      <c r="N34" s="14"/>
      <c r="O34" s="17"/>
      <c r="P34" s="18"/>
      <c r="Q34" s="19"/>
      <c r="R34" s="15">
        <f t="shared" si="0"/>
        <v>0</v>
      </c>
      <c r="S34" s="20" t="s">
        <v>124</v>
      </c>
    </row>
    <row r="35" spans="2:19" ht="21.75" x14ac:dyDescent="0.25">
      <c r="B35" s="10">
        <v>29</v>
      </c>
      <c r="C35" s="11" t="s">
        <v>155</v>
      </c>
      <c r="D35" s="105">
        <v>4009.6</v>
      </c>
      <c r="E35" s="83">
        <v>61.9</v>
      </c>
      <c r="F35" s="15">
        <f t="shared" si="2"/>
        <v>1.5437948922585794E-2</v>
      </c>
      <c r="G35" s="14">
        <v>10</v>
      </c>
      <c r="H35" s="83">
        <v>27.3</v>
      </c>
      <c r="I35" s="15">
        <f t="shared" si="1"/>
        <v>6.8086592178770956E-3</v>
      </c>
      <c r="J35" s="19">
        <v>20</v>
      </c>
      <c r="K35" s="16"/>
      <c r="L35" s="14"/>
      <c r="M35" s="16"/>
      <c r="N35" s="14"/>
      <c r="O35" s="17"/>
      <c r="P35" s="18"/>
      <c r="Q35" s="19"/>
      <c r="R35" s="15">
        <f t="shared" si="0"/>
        <v>0</v>
      </c>
      <c r="S35" s="20" t="s">
        <v>124</v>
      </c>
    </row>
    <row r="36" spans="2:19" ht="21.75" x14ac:dyDescent="0.25">
      <c r="B36" s="10">
        <v>30</v>
      </c>
      <c r="C36" s="11" t="s">
        <v>156</v>
      </c>
      <c r="D36" s="105">
        <v>5058.8</v>
      </c>
      <c r="E36" s="83">
        <v>3.6909999999999998</v>
      </c>
      <c r="F36" s="15">
        <f t="shared" si="2"/>
        <v>7.2961967264964013E-4</v>
      </c>
      <c r="G36" s="14">
        <v>20</v>
      </c>
      <c r="H36" s="83">
        <v>0.81</v>
      </c>
      <c r="I36" s="15">
        <f t="shared" si="1"/>
        <v>1.6011702380011071E-4</v>
      </c>
      <c r="J36" s="19">
        <v>20</v>
      </c>
      <c r="K36" s="16"/>
      <c r="L36" s="14"/>
      <c r="M36" s="16"/>
      <c r="N36" s="14"/>
      <c r="O36" s="17"/>
      <c r="P36" s="18"/>
      <c r="Q36" s="19"/>
      <c r="R36" s="15">
        <f t="shared" si="0"/>
        <v>0</v>
      </c>
      <c r="S36" s="20" t="s">
        <v>124</v>
      </c>
    </row>
    <row r="37" spans="2:19" ht="21.75" x14ac:dyDescent="0.25">
      <c r="B37" s="10">
        <v>31</v>
      </c>
      <c r="C37" s="11" t="s">
        <v>157</v>
      </c>
      <c r="D37" s="105">
        <v>4427.1000000000004</v>
      </c>
      <c r="E37" s="83">
        <v>0</v>
      </c>
      <c r="F37" s="15">
        <f t="shared" si="2"/>
        <v>0</v>
      </c>
      <c r="G37" s="14">
        <v>20</v>
      </c>
      <c r="H37" s="83">
        <v>119.49</v>
      </c>
      <c r="I37" s="15">
        <f t="shared" si="1"/>
        <v>2.6990580741343088E-2</v>
      </c>
      <c r="J37" s="19">
        <v>10</v>
      </c>
      <c r="K37" s="16"/>
      <c r="L37" s="14"/>
      <c r="M37" s="16"/>
      <c r="N37" s="14"/>
      <c r="O37" s="17"/>
      <c r="P37" s="18"/>
      <c r="Q37" s="19"/>
      <c r="R37" s="15">
        <f t="shared" si="0"/>
        <v>0</v>
      </c>
      <c r="S37" s="20" t="s">
        <v>126</v>
      </c>
    </row>
    <row r="38" spans="2:19" ht="21.75" x14ac:dyDescent="0.25">
      <c r="B38" s="10">
        <v>32</v>
      </c>
      <c r="C38" s="11" t="s">
        <v>158</v>
      </c>
      <c r="D38" s="105">
        <v>15937</v>
      </c>
      <c r="E38" s="83">
        <v>312.36559</v>
      </c>
      <c r="F38" s="15">
        <f t="shared" si="2"/>
        <v>1.9600024471355965E-2</v>
      </c>
      <c r="G38" s="14">
        <v>10</v>
      </c>
      <c r="H38" s="83">
        <v>325.81648999999999</v>
      </c>
      <c r="I38" s="15">
        <f t="shared" si="1"/>
        <v>2.0444028989144755E-2</v>
      </c>
      <c r="J38" s="19">
        <v>10</v>
      </c>
      <c r="K38" s="16"/>
      <c r="L38" s="14"/>
      <c r="M38" s="16"/>
      <c r="N38" s="14"/>
      <c r="O38" s="17"/>
      <c r="P38" s="18"/>
      <c r="Q38" s="19"/>
      <c r="R38" s="15">
        <f t="shared" si="0"/>
        <v>0</v>
      </c>
      <c r="S38" s="20" t="s">
        <v>147</v>
      </c>
    </row>
    <row r="39" spans="2:19" ht="21.75" x14ac:dyDescent="0.25">
      <c r="B39" s="10">
        <v>33</v>
      </c>
      <c r="C39" s="30" t="s">
        <v>212</v>
      </c>
      <c r="D39" s="105">
        <v>4276.6000000000004</v>
      </c>
      <c r="E39" s="83">
        <v>33.81</v>
      </c>
      <c r="F39" s="15">
        <f t="shared" si="2"/>
        <v>7.9058130290417614E-3</v>
      </c>
      <c r="G39" s="14">
        <v>20</v>
      </c>
      <c r="H39" s="83">
        <v>0</v>
      </c>
      <c r="I39" s="15">
        <f t="shared" si="1"/>
        <v>0</v>
      </c>
      <c r="J39" s="19">
        <v>20</v>
      </c>
      <c r="K39" s="33"/>
      <c r="L39" s="27"/>
      <c r="M39" s="16"/>
      <c r="N39" s="27"/>
      <c r="O39" s="17"/>
      <c r="P39" s="18"/>
      <c r="Q39" s="19"/>
      <c r="R39" s="15">
        <f t="shared" si="0"/>
        <v>0</v>
      </c>
      <c r="S39" s="20" t="s">
        <v>126</v>
      </c>
    </row>
    <row r="40" spans="2:19" ht="21.75" x14ac:dyDescent="0.25">
      <c r="B40" s="10">
        <v>34</v>
      </c>
      <c r="C40" s="11" t="s">
        <v>160</v>
      </c>
      <c r="D40" s="105">
        <v>2778.3</v>
      </c>
      <c r="E40" s="112">
        <v>36.56</v>
      </c>
      <c r="F40" s="15">
        <f t="shared" si="2"/>
        <v>1.3159126084296152E-2</v>
      </c>
      <c r="G40" s="14">
        <v>10</v>
      </c>
      <c r="H40" s="112">
        <v>38.35</v>
      </c>
      <c r="I40" s="15">
        <f t="shared" si="1"/>
        <v>1.3803404959867545E-2</v>
      </c>
      <c r="J40" s="19">
        <v>20</v>
      </c>
      <c r="K40" s="16"/>
      <c r="L40" s="14"/>
      <c r="M40" s="16"/>
      <c r="N40" s="14"/>
      <c r="O40" s="17"/>
      <c r="P40" s="18"/>
      <c r="Q40" s="19"/>
      <c r="R40" s="15">
        <f t="shared" si="0"/>
        <v>0</v>
      </c>
      <c r="S40" s="20" t="s">
        <v>126</v>
      </c>
    </row>
    <row r="41" spans="2:19" ht="21.75" x14ac:dyDescent="0.25">
      <c r="B41" s="10">
        <v>35</v>
      </c>
      <c r="C41" s="11" t="s">
        <v>161</v>
      </c>
      <c r="D41" s="105">
        <v>4817.3</v>
      </c>
      <c r="E41" s="83">
        <v>60</v>
      </c>
      <c r="F41" s="15">
        <f t="shared" si="2"/>
        <v>1.2455109708758018E-2</v>
      </c>
      <c r="G41" s="14">
        <v>10</v>
      </c>
      <c r="H41" s="83">
        <v>10</v>
      </c>
      <c r="I41" s="15">
        <f t="shared" si="1"/>
        <v>2.0758516181263362E-3</v>
      </c>
      <c r="J41" s="19">
        <v>20</v>
      </c>
      <c r="K41" s="16"/>
      <c r="L41" s="14"/>
      <c r="M41" s="16"/>
      <c r="N41" s="14"/>
      <c r="O41" s="17"/>
      <c r="P41" s="18"/>
      <c r="Q41" s="19"/>
      <c r="R41" s="15">
        <f t="shared" si="0"/>
        <v>0</v>
      </c>
      <c r="S41" s="20" t="s">
        <v>124</v>
      </c>
    </row>
    <row r="42" spans="2:19" ht="21.75" x14ac:dyDescent="0.25">
      <c r="B42" s="10">
        <v>36</v>
      </c>
      <c r="C42" s="24" t="s">
        <v>162</v>
      </c>
      <c r="D42" s="105">
        <v>8305.4</v>
      </c>
      <c r="E42" s="108">
        <v>0</v>
      </c>
      <c r="F42" s="15">
        <f t="shared" si="2"/>
        <v>0</v>
      </c>
      <c r="G42" s="14">
        <v>20</v>
      </c>
      <c r="H42" s="108">
        <v>0</v>
      </c>
      <c r="I42" s="15">
        <f t="shared" si="1"/>
        <v>0</v>
      </c>
      <c r="J42" s="19">
        <v>20</v>
      </c>
      <c r="K42" s="16"/>
      <c r="L42" s="14"/>
      <c r="M42" s="16"/>
      <c r="N42" s="14"/>
      <c r="O42" s="17"/>
      <c r="P42" s="18"/>
      <c r="Q42" s="19"/>
      <c r="R42" s="15">
        <f t="shared" si="0"/>
        <v>0</v>
      </c>
      <c r="S42" s="20" t="s">
        <v>126</v>
      </c>
    </row>
    <row r="43" spans="2:19" ht="21.75" x14ac:dyDescent="0.25">
      <c r="B43" s="10">
        <v>37</v>
      </c>
      <c r="C43" s="11" t="s">
        <v>163</v>
      </c>
      <c r="D43" s="105">
        <v>2507.4</v>
      </c>
      <c r="E43" s="83">
        <v>32.4</v>
      </c>
      <c r="F43" s="15">
        <f t="shared" si="2"/>
        <v>1.2921751615218951E-2</v>
      </c>
      <c r="G43" s="14">
        <v>10</v>
      </c>
      <c r="H43" s="83">
        <v>4.9000000000000004</v>
      </c>
      <c r="I43" s="15">
        <f t="shared" si="1"/>
        <v>1.9542155220547181E-3</v>
      </c>
      <c r="J43" s="19">
        <v>20</v>
      </c>
      <c r="K43" s="16"/>
      <c r="L43" s="14"/>
      <c r="M43" s="16"/>
      <c r="N43" s="14"/>
      <c r="O43" s="17"/>
      <c r="P43" s="18"/>
      <c r="Q43" s="19"/>
      <c r="R43" s="15">
        <f t="shared" si="0"/>
        <v>0</v>
      </c>
      <c r="S43" s="20" t="s">
        <v>126</v>
      </c>
    </row>
    <row r="44" spans="2:19" ht="21.75" x14ac:dyDescent="0.25">
      <c r="B44" s="10">
        <v>38</v>
      </c>
      <c r="C44" s="11" t="s">
        <v>164</v>
      </c>
      <c r="D44" s="105">
        <v>2404</v>
      </c>
      <c r="E44" s="83">
        <v>0.33431</v>
      </c>
      <c r="F44" s="15">
        <f t="shared" si="2"/>
        <v>1.3906405990016639E-4</v>
      </c>
      <c r="G44" s="14">
        <v>20</v>
      </c>
      <c r="H44" s="83">
        <v>32.070930000000004</v>
      </c>
      <c r="I44" s="15">
        <f t="shared" si="1"/>
        <v>1.3340653078202997E-2</v>
      </c>
      <c r="J44" s="19">
        <v>20</v>
      </c>
      <c r="K44" s="16"/>
      <c r="L44" s="14"/>
      <c r="M44" s="16"/>
      <c r="N44" s="14"/>
      <c r="O44" s="17"/>
      <c r="P44" s="18"/>
      <c r="Q44" s="19"/>
      <c r="R44" s="15">
        <f t="shared" si="0"/>
        <v>0</v>
      </c>
      <c r="S44" s="20" t="s">
        <v>124</v>
      </c>
    </row>
    <row r="45" spans="2:19" ht="32.25" x14ac:dyDescent="0.25">
      <c r="B45" s="10">
        <v>39</v>
      </c>
      <c r="C45" s="11" t="s">
        <v>165</v>
      </c>
      <c r="D45" s="105">
        <v>5521.8</v>
      </c>
      <c r="E45" s="113">
        <v>0</v>
      </c>
      <c r="F45" s="15">
        <f t="shared" si="2"/>
        <v>0</v>
      </c>
      <c r="G45" s="14">
        <v>20</v>
      </c>
      <c r="H45" s="113">
        <v>0</v>
      </c>
      <c r="I45" s="15">
        <f t="shared" si="1"/>
        <v>0</v>
      </c>
      <c r="J45" s="19">
        <v>20</v>
      </c>
      <c r="K45" s="16"/>
      <c r="L45" s="14"/>
      <c r="M45" s="16"/>
      <c r="N45" s="14"/>
      <c r="O45" s="17"/>
      <c r="P45" s="18"/>
      <c r="Q45" s="19"/>
      <c r="R45" s="15">
        <f t="shared" si="0"/>
        <v>0</v>
      </c>
      <c r="S45" s="20" t="s">
        <v>147</v>
      </c>
    </row>
    <row r="46" spans="2:19" ht="21.75" x14ac:dyDescent="0.25">
      <c r="B46" s="10">
        <v>40</v>
      </c>
      <c r="C46" s="11" t="s">
        <v>166</v>
      </c>
      <c r="D46" s="105">
        <v>9915.1</v>
      </c>
      <c r="E46" s="107">
        <v>37.314610000000002</v>
      </c>
      <c r="F46" s="15">
        <f t="shared" si="2"/>
        <v>3.7634123710300451E-3</v>
      </c>
      <c r="G46" s="14">
        <v>20</v>
      </c>
      <c r="H46" s="107">
        <v>7.0396200000000002</v>
      </c>
      <c r="I46" s="15">
        <f t="shared" si="1"/>
        <v>7.0998981351675728E-4</v>
      </c>
      <c r="J46" s="19">
        <v>20</v>
      </c>
      <c r="K46" s="16"/>
      <c r="L46" s="14"/>
      <c r="M46" s="16"/>
      <c r="N46" s="14"/>
      <c r="O46" s="17"/>
      <c r="P46" s="18"/>
      <c r="Q46" s="19"/>
      <c r="R46" s="15">
        <f t="shared" si="0"/>
        <v>0</v>
      </c>
      <c r="S46" s="20" t="s">
        <v>126</v>
      </c>
    </row>
    <row r="47" spans="2:19" ht="32.25" x14ac:dyDescent="0.25">
      <c r="B47" s="10">
        <v>41</v>
      </c>
      <c r="C47" s="11" t="s">
        <v>167</v>
      </c>
      <c r="D47" s="105">
        <v>2998.9</v>
      </c>
      <c r="E47" s="108">
        <v>61.9</v>
      </c>
      <c r="F47" s="15">
        <f t="shared" si="2"/>
        <v>2.0640901663943445E-2</v>
      </c>
      <c r="G47" s="14">
        <v>10</v>
      </c>
      <c r="H47" s="108">
        <v>0</v>
      </c>
      <c r="I47" s="15">
        <f t="shared" si="1"/>
        <v>0</v>
      </c>
      <c r="J47" s="19">
        <v>20</v>
      </c>
      <c r="K47" s="16"/>
      <c r="L47" s="14"/>
      <c r="M47" s="16"/>
      <c r="N47" s="14"/>
      <c r="O47" s="17"/>
      <c r="P47" s="18"/>
      <c r="Q47" s="19"/>
      <c r="R47" s="15">
        <f t="shared" si="0"/>
        <v>0</v>
      </c>
      <c r="S47" s="20" t="s">
        <v>126</v>
      </c>
    </row>
    <row r="48" spans="2:19" ht="21.75" x14ac:dyDescent="0.25">
      <c r="B48" s="10">
        <v>42</v>
      </c>
      <c r="C48" s="11" t="s">
        <v>168</v>
      </c>
      <c r="D48" s="105">
        <v>6356.8</v>
      </c>
      <c r="E48" s="107">
        <v>84.701880000000003</v>
      </c>
      <c r="F48" s="15">
        <f t="shared" si="2"/>
        <v>1.3324609866599547E-2</v>
      </c>
      <c r="G48" s="14">
        <v>20</v>
      </c>
      <c r="H48" s="107">
        <v>60.830039999999997</v>
      </c>
      <c r="I48" s="15">
        <f t="shared" si="1"/>
        <v>9.5692864334256215E-3</v>
      </c>
      <c r="J48" s="19">
        <v>20</v>
      </c>
      <c r="K48" s="16"/>
      <c r="L48" s="14"/>
      <c r="M48" s="16"/>
      <c r="N48" s="14"/>
      <c r="O48" s="17"/>
      <c r="P48" s="18"/>
      <c r="Q48" s="19"/>
      <c r="R48" s="15">
        <f t="shared" si="0"/>
        <v>0</v>
      </c>
      <c r="S48" s="20" t="s">
        <v>124</v>
      </c>
    </row>
    <row r="49" spans="2:19" ht="21.75" x14ac:dyDescent="0.25">
      <c r="B49" s="10">
        <v>43</v>
      </c>
      <c r="C49" s="11" t="s">
        <v>169</v>
      </c>
      <c r="D49" s="105">
        <v>7132.7</v>
      </c>
      <c r="E49" s="114">
        <v>24.818999999999999</v>
      </c>
      <c r="F49" s="15">
        <f t="shared" si="2"/>
        <v>3.4796080025796682E-3</v>
      </c>
      <c r="G49" s="14">
        <v>20</v>
      </c>
      <c r="H49" s="114">
        <v>198.94800000000001</v>
      </c>
      <c r="I49" s="15">
        <f t="shared" si="1"/>
        <v>2.7892382968581323E-2</v>
      </c>
      <c r="J49" s="19">
        <v>10</v>
      </c>
      <c r="K49" s="16"/>
      <c r="L49" s="14"/>
      <c r="M49" s="16"/>
      <c r="N49" s="14"/>
      <c r="O49" s="17"/>
      <c r="P49" s="18"/>
      <c r="Q49" s="19"/>
      <c r="R49" s="15">
        <f t="shared" si="0"/>
        <v>0</v>
      </c>
      <c r="S49" s="20" t="s">
        <v>147</v>
      </c>
    </row>
    <row r="50" spans="2:19" ht="21.75" x14ac:dyDescent="0.25">
      <c r="B50" s="10">
        <v>44</v>
      </c>
      <c r="C50" s="23" t="s">
        <v>170</v>
      </c>
      <c r="D50" s="105">
        <v>2024.5</v>
      </c>
      <c r="E50" s="83">
        <v>48.88</v>
      </c>
      <c r="F50" s="15">
        <f t="shared" si="2"/>
        <v>2.4144233143986171E-2</v>
      </c>
      <c r="G50" s="14">
        <v>10</v>
      </c>
      <c r="H50" s="83">
        <v>4</v>
      </c>
      <c r="I50" s="15">
        <f t="shared" si="1"/>
        <v>1.9757964929612249E-3</v>
      </c>
      <c r="J50" s="19">
        <v>20</v>
      </c>
      <c r="K50" s="16"/>
      <c r="L50" s="14"/>
      <c r="M50" s="16"/>
      <c r="N50" s="14"/>
      <c r="O50" s="17"/>
      <c r="P50" s="18"/>
      <c r="Q50" s="19"/>
      <c r="R50" s="15">
        <f t="shared" si="0"/>
        <v>0</v>
      </c>
      <c r="S50" s="20" t="s">
        <v>126</v>
      </c>
    </row>
    <row r="51" spans="2:19" ht="21.75" x14ac:dyDescent="0.25">
      <c r="B51" s="10">
        <v>45</v>
      </c>
      <c r="C51" s="23" t="s">
        <v>171</v>
      </c>
      <c r="D51" s="105">
        <v>11246</v>
      </c>
      <c r="E51" s="83">
        <v>69.489999999999995</v>
      </c>
      <c r="F51" s="15">
        <f t="shared" si="2"/>
        <v>6.1790858972078956E-3</v>
      </c>
      <c r="G51" s="14">
        <v>0</v>
      </c>
      <c r="H51" s="83">
        <v>0</v>
      </c>
      <c r="I51" s="15">
        <f t="shared" si="1"/>
        <v>0</v>
      </c>
      <c r="J51" s="19">
        <v>20</v>
      </c>
      <c r="K51" s="16"/>
      <c r="L51" s="14"/>
      <c r="M51" s="16"/>
      <c r="N51" s="14"/>
      <c r="O51" s="17"/>
      <c r="P51" s="18"/>
      <c r="Q51" s="19"/>
      <c r="R51" s="15">
        <f t="shared" si="0"/>
        <v>0</v>
      </c>
      <c r="S51" s="20" t="s">
        <v>147</v>
      </c>
    </row>
    <row r="52" spans="2:19" ht="21.75" x14ac:dyDescent="0.25">
      <c r="B52" s="10">
        <v>46</v>
      </c>
      <c r="C52" s="11" t="s">
        <v>172</v>
      </c>
      <c r="D52" s="105">
        <v>2179.6999999999998</v>
      </c>
      <c r="E52" s="83">
        <v>2.0459999999999998</v>
      </c>
      <c r="F52" s="15">
        <f t="shared" si="2"/>
        <v>9.3866128366288943E-4</v>
      </c>
      <c r="G52" s="14">
        <v>20</v>
      </c>
      <c r="H52" s="83">
        <v>35.505000000000003</v>
      </c>
      <c r="I52" s="15">
        <f t="shared" si="1"/>
        <v>1.6288938844795157E-2</v>
      </c>
      <c r="J52" s="19">
        <v>10</v>
      </c>
      <c r="K52" s="16"/>
      <c r="L52" s="14"/>
      <c r="M52" s="16"/>
      <c r="N52" s="14"/>
      <c r="O52" s="17"/>
      <c r="P52" s="18"/>
      <c r="Q52" s="19"/>
      <c r="R52" s="15">
        <f t="shared" si="0"/>
        <v>0</v>
      </c>
      <c r="S52" s="20" t="s">
        <v>147</v>
      </c>
    </row>
    <row r="53" spans="2:19" ht="21.75" x14ac:dyDescent="0.25">
      <c r="B53" s="10">
        <v>47</v>
      </c>
      <c r="C53" s="22" t="s">
        <v>173</v>
      </c>
      <c r="D53" s="105">
        <v>17175.099999999999</v>
      </c>
      <c r="E53" s="83">
        <v>221</v>
      </c>
      <c r="F53" s="15">
        <f t="shared" si="2"/>
        <v>1.2867465109373455E-2</v>
      </c>
      <c r="G53" s="14">
        <v>20</v>
      </c>
      <c r="H53" s="83">
        <v>4.3</v>
      </c>
      <c r="I53" s="15">
        <f t="shared" si="1"/>
        <v>2.5036244330455139E-4</v>
      </c>
      <c r="J53" s="19">
        <v>20</v>
      </c>
      <c r="K53" s="16"/>
      <c r="L53" s="14"/>
      <c r="M53" s="16"/>
      <c r="N53" s="14"/>
      <c r="O53" s="17"/>
      <c r="P53" s="18"/>
      <c r="Q53" s="19"/>
      <c r="R53" s="15">
        <f t="shared" si="0"/>
        <v>0</v>
      </c>
      <c r="S53" s="20" t="s">
        <v>126</v>
      </c>
    </row>
    <row r="54" spans="2:19" ht="21.75" x14ac:dyDescent="0.25">
      <c r="B54" s="10">
        <v>48</v>
      </c>
      <c r="C54" s="11" t="s">
        <v>174</v>
      </c>
      <c r="D54" s="105">
        <v>14662.7</v>
      </c>
      <c r="E54" s="83">
        <v>106.52974</v>
      </c>
      <c r="F54" s="15">
        <f t="shared" si="2"/>
        <v>7.265356312275365E-3</v>
      </c>
      <c r="G54" s="14">
        <v>20</v>
      </c>
      <c r="H54" s="83">
        <v>61.275359999999999</v>
      </c>
      <c r="I54" s="15">
        <f t="shared" si="1"/>
        <v>4.1789956829233355E-3</v>
      </c>
      <c r="J54" s="19">
        <v>20</v>
      </c>
      <c r="K54" s="16"/>
      <c r="L54" s="14"/>
      <c r="M54" s="16"/>
      <c r="N54" s="14"/>
      <c r="O54" s="17"/>
      <c r="P54" s="18"/>
      <c r="Q54" s="19"/>
      <c r="R54" s="15">
        <f t="shared" si="0"/>
        <v>0</v>
      </c>
      <c r="S54" s="20" t="s">
        <v>124</v>
      </c>
    </row>
    <row r="55" spans="2:19" ht="21.75" x14ac:dyDescent="0.25">
      <c r="B55" s="10">
        <v>49</v>
      </c>
      <c r="C55" s="11" t="s">
        <v>175</v>
      </c>
      <c r="D55" s="105">
        <v>14696.5</v>
      </c>
      <c r="E55" s="83">
        <v>0.5</v>
      </c>
      <c r="F55" s="15">
        <f t="shared" si="2"/>
        <v>3.4021705848331232E-5</v>
      </c>
      <c r="G55" s="14">
        <v>10</v>
      </c>
      <c r="H55" s="83">
        <v>63.9</v>
      </c>
      <c r="I55" s="15">
        <f t="shared" si="1"/>
        <v>4.3479740074167314E-3</v>
      </c>
      <c r="J55" s="19">
        <v>20</v>
      </c>
      <c r="K55" s="16"/>
      <c r="L55" s="14"/>
      <c r="M55" s="16"/>
      <c r="N55" s="14"/>
      <c r="O55" s="17"/>
      <c r="P55" s="18"/>
      <c r="Q55" s="19"/>
      <c r="R55" s="15">
        <f t="shared" si="0"/>
        <v>0</v>
      </c>
      <c r="S55" s="20" t="s">
        <v>126</v>
      </c>
    </row>
    <row r="56" spans="2:19" ht="21.75" x14ac:dyDescent="0.25">
      <c r="B56" s="10">
        <v>50</v>
      </c>
      <c r="C56" s="28" t="s">
        <v>198</v>
      </c>
      <c r="D56" s="105">
        <v>4671.8999999999996</v>
      </c>
      <c r="E56" s="83">
        <v>48.899679999999996</v>
      </c>
      <c r="F56" s="15">
        <f t="shared" si="2"/>
        <v>1.0466765127678246E-2</v>
      </c>
      <c r="G56" s="14">
        <v>20</v>
      </c>
      <c r="H56" s="83">
        <v>3.3456000000000001</v>
      </c>
      <c r="I56" s="15">
        <f t="shared" si="1"/>
        <v>7.1611121813394988E-4</v>
      </c>
      <c r="J56" s="19">
        <v>20</v>
      </c>
      <c r="K56" s="16"/>
      <c r="L56" s="14"/>
      <c r="M56" s="16"/>
      <c r="N56" s="14"/>
      <c r="O56" s="17"/>
      <c r="P56" s="18"/>
      <c r="Q56" s="19"/>
      <c r="R56" s="15">
        <f t="shared" si="0"/>
        <v>0</v>
      </c>
      <c r="S56" s="20" t="s">
        <v>124</v>
      </c>
    </row>
    <row r="57" spans="2:19" ht="21.75" x14ac:dyDescent="0.25">
      <c r="B57" s="10">
        <v>51</v>
      </c>
      <c r="C57" s="11" t="s">
        <v>177</v>
      </c>
      <c r="D57" s="105">
        <v>2223.1</v>
      </c>
      <c r="E57" s="83">
        <v>15.35711</v>
      </c>
      <c r="F57" s="15">
        <f t="shared" si="2"/>
        <v>6.9079708515136524E-3</v>
      </c>
      <c r="G57" s="14">
        <v>20</v>
      </c>
      <c r="H57" s="83">
        <v>77.776830000000004</v>
      </c>
      <c r="I57" s="15">
        <f t="shared" si="1"/>
        <v>3.4985754127119788E-2</v>
      </c>
      <c r="J57" s="19">
        <v>10</v>
      </c>
      <c r="K57" s="16"/>
      <c r="L57" s="14"/>
      <c r="M57" s="16"/>
      <c r="N57" s="14"/>
      <c r="O57" s="17"/>
      <c r="P57" s="18"/>
      <c r="Q57" s="19"/>
      <c r="R57" s="15">
        <f t="shared" si="0"/>
        <v>0</v>
      </c>
      <c r="S57" s="20" t="s">
        <v>124</v>
      </c>
    </row>
    <row r="58" spans="2:19" ht="21.75" x14ac:dyDescent="0.25">
      <c r="B58" s="10">
        <v>52</v>
      </c>
      <c r="C58" s="11" t="s">
        <v>178</v>
      </c>
      <c r="D58" s="105">
        <v>3899.9</v>
      </c>
      <c r="E58" s="115">
        <v>78.530559999999994</v>
      </c>
      <c r="F58" s="15">
        <f t="shared" si="2"/>
        <v>2.0136557347624297E-2</v>
      </c>
      <c r="G58" s="14">
        <v>10</v>
      </c>
      <c r="H58" s="120">
        <v>64.641379999999998</v>
      </c>
      <c r="I58" s="15">
        <f t="shared" si="1"/>
        <v>1.6575137824046769E-2</v>
      </c>
      <c r="J58" s="19">
        <v>10</v>
      </c>
      <c r="K58" s="16"/>
      <c r="L58" s="14"/>
      <c r="M58" s="16"/>
      <c r="N58" s="14"/>
      <c r="O58" s="17"/>
      <c r="P58" s="18"/>
      <c r="Q58" s="19"/>
      <c r="R58" s="15">
        <f t="shared" si="0"/>
        <v>0</v>
      </c>
      <c r="S58" s="20" t="s">
        <v>124</v>
      </c>
    </row>
    <row r="59" spans="2:19" ht="21.75" x14ac:dyDescent="0.25">
      <c r="B59" s="10">
        <v>53</v>
      </c>
      <c r="C59" s="11" t="s">
        <v>179</v>
      </c>
      <c r="D59" s="105">
        <v>3223.6</v>
      </c>
      <c r="E59" s="83">
        <v>59.225000000000001</v>
      </c>
      <c r="F59" s="15">
        <f t="shared" si="2"/>
        <v>1.8372316664598588E-2</v>
      </c>
      <c r="G59" s="14">
        <v>10</v>
      </c>
      <c r="H59" s="83">
        <v>56.069000000000003</v>
      </c>
      <c r="I59" s="15">
        <f t="shared" si="1"/>
        <v>1.7393287008313687E-2</v>
      </c>
      <c r="J59" s="19">
        <v>10</v>
      </c>
      <c r="K59" s="16"/>
      <c r="L59" s="14"/>
      <c r="M59" s="16"/>
      <c r="N59" s="14"/>
      <c r="O59" s="17"/>
      <c r="P59" s="18"/>
      <c r="Q59" s="19"/>
      <c r="R59" s="15">
        <f t="shared" si="0"/>
        <v>0</v>
      </c>
      <c r="S59" s="20" t="s">
        <v>126</v>
      </c>
    </row>
    <row r="60" spans="2:19" ht="21.75" x14ac:dyDescent="0.25">
      <c r="B60" s="10">
        <v>54</v>
      </c>
      <c r="C60" s="11" t="s">
        <v>180</v>
      </c>
      <c r="D60" s="105">
        <v>6011.3</v>
      </c>
      <c r="E60" s="116">
        <v>38.744999999999997</v>
      </c>
      <c r="F60" s="15">
        <f t="shared" si="2"/>
        <v>6.4453612363382286E-3</v>
      </c>
      <c r="G60" s="14">
        <v>20</v>
      </c>
      <c r="H60" s="116">
        <v>48.792000000000002</v>
      </c>
      <c r="I60" s="15">
        <f t="shared" si="1"/>
        <v>8.1167135228652713E-3</v>
      </c>
      <c r="J60" s="19">
        <v>20</v>
      </c>
      <c r="K60" s="16"/>
      <c r="L60" s="14"/>
      <c r="M60" s="16"/>
      <c r="N60" s="14"/>
      <c r="O60" s="17"/>
      <c r="P60" s="18"/>
      <c r="Q60" s="19"/>
      <c r="R60" s="15">
        <f t="shared" si="0"/>
        <v>0</v>
      </c>
      <c r="S60" s="20" t="s">
        <v>124</v>
      </c>
    </row>
    <row r="61" spans="2:19" ht="53.25" x14ac:dyDescent="0.25">
      <c r="B61" s="10">
        <v>55</v>
      </c>
      <c r="C61" s="11" t="s">
        <v>181</v>
      </c>
      <c r="D61" s="105">
        <v>7869.4</v>
      </c>
      <c r="E61" s="83">
        <v>135.35</v>
      </c>
      <c r="F61" s="15">
        <f t="shared" si="2"/>
        <v>1.7199532365872874E-2</v>
      </c>
      <c r="G61" s="14">
        <v>10</v>
      </c>
      <c r="H61" s="83">
        <v>130.06</v>
      </c>
      <c r="I61" s="15">
        <f t="shared" si="1"/>
        <v>1.6527308308130227E-2</v>
      </c>
      <c r="J61" s="19">
        <v>10</v>
      </c>
      <c r="K61" s="16"/>
      <c r="L61" s="14"/>
      <c r="M61" s="16"/>
      <c r="N61" s="14"/>
      <c r="O61" s="17"/>
      <c r="P61" s="18"/>
      <c r="Q61" s="19"/>
      <c r="R61" s="15">
        <f t="shared" si="0"/>
        <v>0</v>
      </c>
      <c r="S61" s="20" t="s">
        <v>126</v>
      </c>
    </row>
    <row r="62" spans="2:19" ht="21.75" x14ac:dyDescent="0.25">
      <c r="B62" s="10">
        <v>56</v>
      </c>
      <c r="C62" s="11" t="s">
        <v>182</v>
      </c>
      <c r="D62" s="105">
        <v>2615.1</v>
      </c>
      <c r="E62" s="83">
        <v>90</v>
      </c>
      <c r="F62" s="15">
        <f t="shared" si="2"/>
        <v>3.4415509923138694E-2</v>
      </c>
      <c r="G62" s="14">
        <v>10</v>
      </c>
      <c r="H62" s="83">
        <v>0</v>
      </c>
      <c r="I62" s="15">
        <f t="shared" si="1"/>
        <v>0</v>
      </c>
      <c r="J62" s="19">
        <v>20</v>
      </c>
      <c r="K62" s="16"/>
      <c r="L62" s="14"/>
      <c r="M62" s="16"/>
      <c r="N62" s="14"/>
      <c r="O62" s="17"/>
      <c r="P62" s="18"/>
      <c r="Q62" s="19"/>
      <c r="R62" s="15">
        <f t="shared" si="0"/>
        <v>0</v>
      </c>
      <c r="S62" s="20" t="s">
        <v>124</v>
      </c>
    </row>
    <row r="63" spans="2:19" ht="21.75" x14ac:dyDescent="0.25">
      <c r="B63" s="10">
        <v>57</v>
      </c>
      <c r="C63" s="22" t="s">
        <v>183</v>
      </c>
      <c r="D63" s="105">
        <v>2009</v>
      </c>
      <c r="E63" s="83">
        <v>9.2899999999999991</v>
      </c>
      <c r="F63" s="15">
        <f t="shared" si="2"/>
        <v>4.6241911398705818E-3</v>
      </c>
      <c r="G63" s="14">
        <v>20</v>
      </c>
      <c r="H63" s="83">
        <v>0</v>
      </c>
      <c r="I63" s="15">
        <f t="shared" si="1"/>
        <v>0</v>
      </c>
      <c r="J63" s="19">
        <v>20</v>
      </c>
      <c r="K63" s="16"/>
      <c r="L63" s="14"/>
      <c r="M63" s="16"/>
      <c r="N63" s="14"/>
      <c r="O63" s="17"/>
      <c r="P63" s="18"/>
      <c r="Q63" s="19"/>
      <c r="R63" s="15">
        <f t="shared" si="0"/>
        <v>0</v>
      </c>
      <c r="S63" s="20" t="s">
        <v>126</v>
      </c>
    </row>
    <row r="64" spans="2:19" ht="21.75" x14ac:dyDescent="0.25">
      <c r="B64" s="10">
        <v>58</v>
      </c>
      <c r="C64" s="11" t="s">
        <v>184</v>
      </c>
      <c r="D64" s="105">
        <v>23805.599999999999</v>
      </c>
      <c r="E64" s="83">
        <v>255.2</v>
      </c>
      <c r="F64" s="15">
        <f t="shared" si="2"/>
        <v>1.0720166683469435E-2</v>
      </c>
      <c r="G64" s="14">
        <v>20</v>
      </c>
      <c r="H64" s="83">
        <v>5.67</v>
      </c>
      <c r="I64" s="15">
        <f t="shared" si="1"/>
        <v>2.3817925194071984E-4</v>
      </c>
      <c r="J64" s="19">
        <v>20</v>
      </c>
      <c r="K64" s="16"/>
      <c r="L64" s="14"/>
      <c r="M64" s="16"/>
      <c r="N64" s="14"/>
      <c r="O64" s="17"/>
      <c r="P64" s="18"/>
      <c r="Q64" s="19"/>
      <c r="R64" s="15">
        <f t="shared" si="0"/>
        <v>0</v>
      </c>
      <c r="S64" s="20" t="s">
        <v>124</v>
      </c>
    </row>
    <row r="65" spans="2:19" ht="42.75" x14ac:dyDescent="0.25">
      <c r="B65" s="10">
        <v>59</v>
      </c>
      <c r="C65" s="11" t="s">
        <v>185</v>
      </c>
      <c r="D65" s="105">
        <v>18233.599999999999</v>
      </c>
      <c r="E65" s="117">
        <v>191.17099999999999</v>
      </c>
      <c r="F65" s="15">
        <f t="shared" si="2"/>
        <v>1.0484545015795016E-2</v>
      </c>
      <c r="G65" s="14">
        <v>10</v>
      </c>
      <c r="H65" s="117">
        <v>5.6870000000000003</v>
      </c>
      <c r="I65" s="15">
        <f t="shared" si="1"/>
        <v>3.1189671814671818E-4</v>
      </c>
      <c r="J65" s="19">
        <v>20</v>
      </c>
      <c r="K65" s="16"/>
      <c r="L65" s="14"/>
      <c r="M65" s="16"/>
      <c r="N65" s="14"/>
      <c r="O65" s="17"/>
      <c r="P65" s="18"/>
      <c r="Q65" s="19"/>
      <c r="R65" s="15">
        <f t="shared" si="0"/>
        <v>0</v>
      </c>
      <c r="S65" s="20" t="s">
        <v>124</v>
      </c>
    </row>
    <row r="66" spans="2:19" ht="21.75" x14ac:dyDescent="0.25">
      <c r="B66" s="10">
        <v>60</v>
      </c>
      <c r="C66" s="11" t="s">
        <v>186</v>
      </c>
      <c r="D66" s="105">
        <v>27235.9</v>
      </c>
      <c r="E66" s="83">
        <v>267.66000000000003</v>
      </c>
      <c r="F66" s="15">
        <f t="shared" si="2"/>
        <v>9.8274703608105477E-3</v>
      </c>
      <c r="G66" s="14">
        <v>20</v>
      </c>
      <c r="H66" s="83">
        <v>157.84</v>
      </c>
      <c r="I66" s="15">
        <f t="shared" si="1"/>
        <v>5.7952922429587422E-3</v>
      </c>
      <c r="J66" s="19">
        <v>20</v>
      </c>
      <c r="K66" s="16"/>
      <c r="L66" s="14"/>
      <c r="M66" s="16"/>
      <c r="N66" s="14"/>
      <c r="O66" s="17"/>
      <c r="P66" s="18"/>
      <c r="Q66" s="19"/>
      <c r="R66" s="15">
        <f t="shared" si="0"/>
        <v>0</v>
      </c>
      <c r="S66" s="20" t="s">
        <v>147</v>
      </c>
    </row>
    <row r="67" spans="2:19" ht="21.75" x14ac:dyDescent="0.25">
      <c r="B67" s="10">
        <v>61</v>
      </c>
      <c r="C67" s="11" t="s">
        <v>187</v>
      </c>
      <c r="D67" s="105">
        <v>15124.7</v>
      </c>
      <c r="E67" s="83">
        <v>230.34211999999999</v>
      </c>
      <c r="F67" s="15">
        <f t="shared" si="2"/>
        <v>1.5229533147764913E-2</v>
      </c>
      <c r="G67" s="14">
        <v>10</v>
      </c>
      <c r="H67" s="83">
        <v>17.360250000000001</v>
      </c>
      <c r="I67" s="15">
        <f t="shared" si="1"/>
        <v>1.1478078904044377E-3</v>
      </c>
      <c r="J67" s="19">
        <v>20</v>
      </c>
      <c r="K67" s="16"/>
      <c r="L67" s="14"/>
      <c r="M67" s="16"/>
      <c r="N67" s="14"/>
      <c r="O67" s="17"/>
      <c r="P67" s="18"/>
      <c r="Q67" s="19"/>
      <c r="R67" s="15">
        <f t="shared" si="0"/>
        <v>0</v>
      </c>
      <c r="S67" s="20" t="s">
        <v>124</v>
      </c>
    </row>
    <row r="68" spans="2:19" ht="21.75" x14ac:dyDescent="0.25">
      <c r="B68" s="10">
        <v>62</v>
      </c>
      <c r="C68" s="11" t="s">
        <v>188</v>
      </c>
      <c r="D68" s="105">
        <v>1802.5</v>
      </c>
      <c r="E68" s="118">
        <v>0</v>
      </c>
      <c r="F68" s="15">
        <f t="shared" si="2"/>
        <v>0</v>
      </c>
      <c r="G68" s="14">
        <v>20</v>
      </c>
      <c r="H68" s="118">
        <v>0</v>
      </c>
      <c r="I68" s="15">
        <f t="shared" si="1"/>
        <v>0</v>
      </c>
      <c r="J68" s="19">
        <v>20</v>
      </c>
      <c r="K68" s="16"/>
      <c r="L68" s="14"/>
      <c r="M68" s="16"/>
      <c r="N68" s="14"/>
      <c r="O68" s="17"/>
      <c r="P68" s="18"/>
      <c r="Q68" s="19"/>
      <c r="R68" s="15">
        <f t="shared" si="0"/>
        <v>0</v>
      </c>
      <c r="S68" s="20" t="s">
        <v>124</v>
      </c>
    </row>
    <row r="69" spans="2:19" ht="21.75" x14ac:dyDescent="0.25">
      <c r="B69" s="10">
        <v>63</v>
      </c>
      <c r="C69" s="11" t="s">
        <v>189</v>
      </c>
      <c r="D69" s="105">
        <v>29993</v>
      </c>
      <c r="E69" s="83">
        <v>88.261740000000003</v>
      </c>
      <c r="F69" s="15">
        <f t="shared" si="2"/>
        <v>2.9427446404160971E-3</v>
      </c>
      <c r="G69" s="14">
        <v>20</v>
      </c>
      <c r="H69" s="83">
        <v>0</v>
      </c>
      <c r="I69" s="15">
        <f t="shared" si="1"/>
        <v>0</v>
      </c>
      <c r="J69" s="19">
        <v>20</v>
      </c>
      <c r="K69" s="16"/>
      <c r="L69" s="14"/>
      <c r="M69" s="16"/>
      <c r="N69" s="14"/>
      <c r="O69" s="17"/>
      <c r="P69" s="18"/>
      <c r="Q69" s="19"/>
      <c r="R69" s="15">
        <f t="shared" si="0"/>
        <v>0</v>
      </c>
      <c r="S69" s="20" t="s">
        <v>126</v>
      </c>
    </row>
    <row r="70" spans="2:19" ht="21.75" x14ac:dyDescent="0.25">
      <c r="B70" s="10">
        <v>64</v>
      </c>
      <c r="C70" s="11" t="s">
        <v>190</v>
      </c>
      <c r="D70" s="105">
        <v>2931.8</v>
      </c>
      <c r="E70" s="83">
        <v>0</v>
      </c>
      <c r="F70" s="15">
        <f t="shared" si="2"/>
        <v>0</v>
      </c>
      <c r="G70" s="14">
        <v>20</v>
      </c>
      <c r="H70" s="83">
        <v>1.57</v>
      </c>
      <c r="I70" s="15">
        <f t="shared" si="1"/>
        <v>5.3550719694385701E-4</v>
      </c>
      <c r="J70" s="19">
        <v>20</v>
      </c>
      <c r="K70" s="16"/>
      <c r="L70" s="14"/>
      <c r="M70" s="16"/>
      <c r="N70" s="14"/>
      <c r="O70" s="17"/>
      <c r="P70" s="18"/>
      <c r="Q70" s="19"/>
      <c r="R70" s="15">
        <f t="shared" si="0"/>
        <v>0</v>
      </c>
      <c r="S70" s="20" t="s">
        <v>126</v>
      </c>
    </row>
    <row r="71" spans="2:19" x14ac:dyDescent="0.25">
      <c r="E71" s="2"/>
    </row>
  </sheetData>
  <autoFilter ref="B3:J70"/>
  <mergeCells count="9">
    <mergeCell ref="B3:B5"/>
    <mergeCell ref="C3:C5"/>
    <mergeCell ref="R3:R5"/>
    <mergeCell ref="S3:S5"/>
    <mergeCell ref="K4:L4"/>
    <mergeCell ref="M4:N4"/>
    <mergeCell ref="O4:P4"/>
    <mergeCell ref="E4:F4"/>
    <mergeCell ref="H4:J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AG71"/>
  <sheetViews>
    <sheetView topLeftCell="A13" workbookViewId="0">
      <selection activeCell="H30" sqref="H30"/>
    </sheetView>
  </sheetViews>
  <sheetFormatPr defaultRowHeight="15" x14ac:dyDescent="0.25"/>
  <cols>
    <col min="1" max="2" width="9.140625" style="63"/>
    <col min="3" max="3" width="36.85546875" style="63" customWidth="1"/>
    <col min="4" max="4" width="20.140625" style="63" customWidth="1"/>
    <col min="5" max="5" width="17.140625" style="63" customWidth="1"/>
    <col min="6" max="6" width="13.7109375" style="63" customWidth="1"/>
    <col min="7" max="7" width="13.42578125" style="63" customWidth="1"/>
    <col min="8" max="8" width="13.140625" style="63" customWidth="1"/>
    <col min="9" max="9" width="13.7109375" style="63" customWidth="1"/>
    <col min="10" max="10" width="15.42578125" style="63" customWidth="1"/>
    <col min="11" max="11" width="12" style="63" customWidth="1"/>
    <col min="12" max="12" width="16.140625" style="63" customWidth="1"/>
    <col min="13" max="13" width="11.7109375" style="63" customWidth="1"/>
    <col min="14" max="18" width="14.140625" style="63" customWidth="1"/>
    <col min="19" max="19" width="11.5703125" style="63" customWidth="1"/>
    <col min="20" max="20" width="9.85546875" style="63" customWidth="1"/>
    <col min="21" max="21" width="11.7109375" style="63" customWidth="1"/>
    <col min="22" max="22" width="10.5703125" style="63" customWidth="1"/>
    <col min="23" max="23" width="12" style="63" customWidth="1"/>
    <col min="24" max="24" width="14" style="63" customWidth="1"/>
    <col min="25" max="26" width="9.140625" style="63"/>
    <col min="27" max="27" width="13.7109375" style="63" customWidth="1"/>
    <col min="28" max="30" width="9.140625" style="63"/>
    <col min="31" max="31" width="14.42578125" style="63" customWidth="1"/>
    <col min="32" max="16384" width="9.140625" style="63"/>
  </cols>
  <sheetData>
    <row r="3" spans="2:33" x14ac:dyDescent="0.25">
      <c r="B3" s="135" t="s">
        <v>100</v>
      </c>
      <c r="C3" s="135" t="s">
        <v>101</v>
      </c>
      <c r="D3" s="55"/>
      <c r="E3" s="55"/>
      <c r="F3" s="64"/>
      <c r="G3" s="64"/>
      <c r="H3" s="64"/>
      <c r="I3" s="64"/>
      <c r="J3" s="64"/>
      <c r="K3" s="64"/>
      <c r="L3" s="64"/>
      <c r="M3" s="64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7"/>
      <c r="AF3" s="141" t="s">
        <v>103</v>
      </c>
      <c r="AG3" s="144" t="s">
        <v>104</v>
      </c>
    </row>
    <row r="4" spans="2:33" ht="38.25" x14ac:dyDescent="0.25">
      <c r="B4" s="136"/>
      <c r="C4" s="136"/>
      <c r="D4" s="62"/>
      <c r="E4" s="153" t="s">
        <v>351</v>
      </c>
      <c r="F4" s="153"/>
      <c r="G4" s="153"/>
      <c r="H4" s="153"/>
      <c r="I4" s="153"/>
      <c r="J4" s="153"/>
      <c r="K4" s="153"/>
      <c r="L4" s="153"/>
      <c r="M4" s="153"/>
      <c r="N4" s="77"/>
      <c r="O4" s="154" t="s">
        <v>364</v>
      </c>
      <c r="P4" s="155"/>
      <c r="Q4" s="155"/>
      <c r="R4" s="155"/>
      <c r="S4" s="155"/>
      <c r="T4" s="155"/>
      <c r="U4" s="155"/>
      <c r="V4" s="155"/>
      <c r="W4" s="155"/>
      <c r="X4" s="156"/>
      <c r="Y4" s="149"/>
      <c r="Z4" s="151"/>
      <c r="AA4" s="149" t="s">
        <v>113</v>
      </c>
      <c r="AB4" s="151"/>
      <c r="AC4" s="149" t="s">
        <v>114</v>
      </c>
      <c r="AD4" s="151"/>
      <c r="AE4" s="4" t="s">
        <v>115</v>
      </c>
      <c r="AF4" s="142"/>
      <c r="AG4" s="145"/>
    </row>
    <row r="5" spans="2:33" ht="15.75" x14ac:dyDescent="0.25">
      <c r="B5" s="137"/>
      <c r="C5" s="137"/>
      <c r="D5" s="56"/>
      <c r="E5" s="66"/>
      <c r="F5" s="67"/>
      <c r="G5" s="67" t="s">
        <v>347</v>
      </c>
      <c r="H5" s="68" t="s">
        <v>348</v>
      </c>
      <c r="I5" s="69" t="s">
        <v>349</v>
      </c>
      <c r="J5" s="68" t="s">
        <v>353</v>
      </c>
      <c r="K5" s="69" t="s">
        <v>350</v>
      </c>
      <c r="L5" s="65" t="s">
        <v>352</v>
      </c>
      <c r="M5" s="65" t="s">
        <v>213</v>
      </c>
      <c r="N5" s="75" t="s">
        <v>354</v>
      </c>
      <c r="O5" s="78" t="s">
        <v>355</v>
      </c>
      <c r="P5" s="78" t="s">
        <v>356</v>
      </c>
      <c r="Q5" s="78" t="s">
        <v>357</v>
      </c>
      <c r="R5" s="76" t="s">
        <v>358</v>
      </c>
      <c r="S5" s="79" t="s">
        <v>359</v>
      </c>
      <c r="T5" s="80" t="s">
        <v>360</v>
      </c>
      <c r="U5" s="80" t="s">
        <v>361</v>
      </c>
      <c r="V5" s="79" t="s">
        <v>362</v>
      </c>
      <c r="W5" s="79" t="s">
        <v>213</v>
      </c>
      <c r="X5" s="8" t="s">
        <v>363</v>
      </c>
      <c r="Z5" s="8"/>
      <c r="AA5" s="34" t="s">
        <v>213</v>
      </c>
      <c r="AB5" s="8" t="s">
        <v>117</v>
      </c>
      <c r="AC5" s="8" t="s">
        <v>119</v>
      </c>
      <c r="AD5" s="8" t="s">
        <v>117</v>
      </c>
      <c r="AE5" s="9" t="s">
        <v>119</v>
      </c>
      <c r="AF5" s="143"/>
      <c r="AG5" s="146"/>
    </row>
    <row r="6" spans="2:33" ht="15.75" thickBot="1" x14ac:dyDescent="0.3">
      <c r="B6" s="10">
        <v>1</v>
      </c>
      <c r="C6" s="10">
        <v>2</v>
      </c>
      <c r="D6" s="57" t="s">
        <v>365</v>
      </c>
      <c r="E6" s="57" t="s">
        <v>366</v>
      </c>
      <c r="F6" s="10" t="s">
        <v>367</v>
      </c>
      <c r="G6" s="10"/>
      <c r="H6" s="20"/>
      <c r="I6" s="20"/>
      <c r="J6" s="10"/>
      <c r="K6" s="20"/>
      <c r="L6" s="35"/>
      <c r="M6" s="35"/>
      <c r="N6" s="35"/>
      <c r="O6" s="81"/>
      <c r="P6" s="81"/>
      <c r="Q6" s="81"/>
      <c r="R6" s="81"/>
      <c r="S6" s="82"/>
      <c r="T6" s="82"/>
      <c r="U6" s="81"/>
      <c r="V6" s="81"/>
      <c r="W6" s="82"/>
      <c r="X6" s="82"/>
      <c r="Y6" s="10"/>
      <c r="Z6" s="10"/>
      <c r="AA6" s="10">
        <v>20</v>
      </c>
      <c r="AB6" s="10">
        <v>21</v>
      </c>
      <c r="AC6" s="10">
        <v>22</v>
      </c>
      <c r="AD6" s="10">
        <v>23</v>
      </c>
      <c r="AE6" s="10">
        <v>24</v>
      </c>
      <c r="AF6" s="10">
        <v>25</v>
      </c>
      <c r="AG6" s="10">
        <v>26</v>
      </c>
    </row>
    <row r="7" spans="2:33" ht="33" thickBot="1" x14ac:dyDescent="0.3">
      <c r="B7" s="10">
        <v>1</v>
      </c>
      <c r="C7" s="11" t="s">
        <v>123</v>
      </c>
      <c r="D7" s="61"/>
      <c r="E7" s="70"/>
      <c r="F7" s="70"/>
      <c r="G7" s="74"/>
      <c r="H7" s="70">
        <v>8118.05</v>
      </c>
      <c r="I7" s="74"/>
      <c r="J7" s="15"/>
      <c r="K7" s="29"/>
      <c r="L7" s="15">
        <f>SUM(E7:K7)</f>
        <v>8118.05</v>
      </c>
      <c r="M7" s="15" t="e">
        <f>SUM((L7)/1000)/D7</f>
        <v>#DIV/0!</v>
      </c>
      <c r="N7" s="14">
        <v>20</v>
      </c>
      <c r="O7" s="83"/>
      <c r="P7" s="83">
        <v>1025.46</v>
      </c>
      <c r="Q7" s="83">
        <v>34153.29</v>
      </c>
      <c r="R7" s="70">
        <v>38160</v>
      </c>
      <c r="S7" s="15"/>
      <c r="T7" s="15"/>
      <c r="U7" s="83"/>
      <c r="V7" s="83">
        <f>SUM(O7:U7)</f>
        <v>73338.75</v>
      </c>
      <c r="W7" s="15" t="e">
        <f t="shared" ref="W7:W15" si="0">SUM((V7)/1000)/D7</f>
        <v>#DIV/0!</v>
      </c>
      <c r="X7" s="19">
        <v>20</v>
      </c>
      <c r="Y7" s="16"/>
      <c r="Z7" s="14"/>
      <c r="AA7" s="16" t="e">
        <f>SUM(X7/F7)</f>
        <v>#DIV/0!</v>
      </c>
      <c r="AB7" s="14">
        <v>0</v>
      </c>
      <c r="AC7" s="17">
        <v>0</v>
      </c>
      <c r="AD7" s="18">
        <v>0</v>
      </c>
      <c r="AE7" s="19" t="e">
        <f>#REF!+G7+I7+K7+M7+T7+X7-Z7-AB7-AD7</f>
        <v>#REF!</v>
      </c>
      <c r="AF7" s="15" t="e">
        <f t="shared" ref="AF7:AF70" si="1">ROUND(AE7/64,2)</f>
        <v>#REF!</v>
      </c>
      <c r="AG7" s="20" t="s">
        <v>124</v>
      </c>
    </row>
    <row r="8" spans="2:33" ht="22.5" thickBot="1" x14ac:dyDescent="0.3">
      <c r="B8" s="10">
        <v>2</v>
      </c>
      <c r="C8" s="11" t="s">
        <v>125</v>
      </c>
      <c r="D8" s="61"/>
      <c r="E8" s="70"/>
      <c r="F8" s="70"/>
      <c r="G8" s="74"/>
      <c r="H8" s="74"/>
      <c r="I8" s="74"/>
      <c r="J8" s="15"/>
      <c r="K8" s="29"/>
      <c r="L8" s="15">
        <f t="shared" ref="L8:L70" si="2">SUM(E8:K8)</f>
        <v>0</v>
      </c>
      <c r="M8" s="15" t="e">
        <f t="shared" ref="M8:M70" si="3">SUM((L8)/1000)/D8</f>
        <v>#DIV/0!</v>
      </c>
      <c r="N8" s="14">
        <v>10</v>
      </c>
      <c r="O8" s="83"/>
      <c r="P8" s="83"/>
      <c r="Q8" s="83"/>
      <c r="R8" s="83"/>
      <c r="S8" s="15"/>
      <c r="T8" s="15"/>
      <c r="U8" s="83"/>
      <c r="V8" s="83">
        <f t="shared" ref="V8:V70" si="4">SUM(O8:U8)</f>
        <v>0</v>
      </c>
      <c r="W8" s="15" t="e">
        <f t="shared" si="0"/>
        <v>#DIV/0!</v>
      </c>
      <c r="X8" s="19">
        <v>20</v>
      </c>
      <c r="Y8" s="16"/>
      <c r="Z8" s="14"/>
      <c r="AA8" s="16" t="e">
        <f t="shared" ref="AA8:AA70" si="5">SUM(X8/F8)</f>
        <v>#DIV/0!</v>
      </c>
      <c r="AB8" s="14">
        <v>0</v>
      </c>
      <c r="AC8" s="17">
        <v>0</v>
      </c>
      <c r="AD8" s="18">
        <v>0</v>
      </c>
      <c r="AE8" s="19" t="e">
        <f>#REF!+G8+I8+K8+M8+T8+X8-Z8-AB8-AD8</f>
        <v>#REF!</v>
      </c>
      <c r="AF8" s="15" t="e">
        <f t="shared" si="1"/>
        <v>#REF!</v>
      </c>
      <c r="AG8" s="20" t="s">
        <v>126</v>
      </c>
    </row>
    <row r="9" spans="2:33" ht="33" thickBot="1" x14ac:dyDescent="0.3">
      <c r="B9" s="10">
        <v>3</v>
      </c>
      <c r="C9" s="11" t="s">
        <v>127</v>
      </c>
      <c r="D9" s="61"/>
      <c r="E9" s="70"/>
      <c r="F9" s="70"/>
      <c r="G9" s="74"/>
      <c r="H9" s="74"/>
      <c r="I9" s="74"/>
      <c r="J9" s="15"/>
      <c r="K9" s="29"/>
      <c r="L9" s="15">
        <f t="shared" si="2"/>
        <v>0</v>
      </c>
      <c r="M9" s="15" t="e">
        <f t="shared" si="3"/>
        <v>#DIV/0!</v>
      </c>
      <c r="N9" s="14">
        <v>10</v>
      </c>
      <c r="O9" s="83"/>
      <c r="P9" s="83"/>
      <c r="Q9" s="83"/>
      <c r="R9" s="83"/>
      <c r="S9" s="15"/>
      <c r="T9" s="15"/>
      <c r="U9" s="83"/>
      <c r="V9" s="83">
        <f t="shared" si="4"/>
        <v>0</v>
      </c>
      <c r="W9" s="15" t="e">
        <f t="shared" si="0"/>
        <v>#DIV/0!</v>
      </c>
      <c r="X9" s="19">
        <v>20</v>
      </c>
      <c r="Y9" s="16"/>
      <c r="Z9" s="14"/>
      <c r="AA9" s="16" t="e">
        <f t="shared" si="5"/>
        <v>#DIV/0!</v>
      </c>
      <c r="AB9" s="14">
        <v>0</v>
      </c>
      <c r="AC9" s="17">
        <v>0</v>
      </c>
      <c r="AD9" s="18">
        <v>0</v>
      </c>
      <c r="AE9" s="19" t="e">
        <f>#REF!+G9+I9+K9+M9+T9+X9-Z9-AB9-AD9</f>
        <v>#REF!</v>
      </c>
      <c r="AF9" s="15" t="e">
        <f t="shared" si="1"/>
        <v>#REF!</v>
      </c>
      <c r="AG9" s="20" t="s">
        <v>126</v>
      </c>
    </row>
    <row r="10" spans="2:33" ht="22.5" thickBot="1" x14ac:dyDescent="0.3">
      <c r="B10" s="10">
        <v>4</v>
      </c>
      <c r="C10" s="11" t="s">
        <v>128</v>
      </c>
      <c r="D10" s="61"/>
      <c r="E10" s="73"/>
      <c r="F10" s="70"/>
      <c r="G10" s="74"/>
      <c r="H10" s="74"/>
      <c r="I10" s="70">
        <v>16567.2</v>
      </c>
      <c r="J10" s="15"/>
      <c r="K10" s="29"/>
      <c r="L10" s="15">
        <f t="shared" si="2"/>
        <v>16567.2</v>
      </c>
      <c r="M10" s="15" t="e">
        <f t="shared" si="3"/>
        <v>#DIV/0!</v>
      </c>
      <c r="N10" s="14">
        <v>20</v>
      </c>
      <c r="O10" s="83">
        <v>2070</v>
      </c>
      <c r="P10" s="83">
        <v>434.9</v>
      </c>
      <c r="Q10" s="83"/>
      <c r="R10" s="70">
        <v>6933.33</v>
      </c>
      <c r="S10" s="15"/>
      <c r="T10" s="15"/>
      <c r="U10" s="83"/>
      <c r="V10" s="83">
        <f t="shared" si="4"/>
        <v>9438.23</v>
      </c>
      <c r="W10" s="15" t="e">
        <f t="shared" si="0"/>
        <v>#DIV/0!</v>
      </c>
      <c r="X10" s="19">
        <v>20</v>
      </c>
      <c r="Y10" s="16"/>
      <c r="Z10" s="14"/>
      <c r="AA10" s="16" t="e">
        <f t="shared" si="5"/>
        <v>#DIV/0!</v>
      </c>
      <c r="AB10" s="14">
        <v>0</v>
      </c>
      <c r="AC10" s="17">
        <v>0</v>
      </c>
      <c r="AD10" s="18">
        <v>0</v>
      </c>
      <c r="AE10" s="19" t="e">
        <f>#REF!+G10+I10+K10+M10+T10+X10-Z10-AB10-AD10</f>
        <v>#REF!</v>
      </c>
      <c r="AF10" s="15" t="e">
        <f t="shared" si="1"/>
        <v>#REF!</v>
      </c>
      <c r="AG10" s="20" t="s">
        <v>124</v>
      </c>
    </row>
    <row r="11" spans="2:33" ht="22.5" thickBot="1" x14ac:dyDescent="0.3">
      <c r="B11" s="10">
        <v>5</v>
      </c>
      <c r="C11" s="11" t="s">
        <v>129</v>
      </c>
      <c r="D11" s="61"/>
      <c r="E11" s="70"/>
      <c r="F11" s="70"/>
      <c r="G11" s="74"/>
      <c r="H11" s="74"/>
      <c r="I11" s="74"/>
      <c r="J11" s="15"/>
      <c r="K11" s="29"/>
      <c r="L11" s="15">
        <f t="shared" si="2"/>
        <v>0</v>
      </c>
      <c r="M11" s="15" t="e">
        <f t="shared" si="3"/>
        <v>#DIV/0!</v>
      </c>
      <c r="N11" s="14">
        <v>20</v>
      </c>
      <c r="O11" s="83"/>
      <c r="P11" s="83"/>
      <c r="Q11" s="83"/>
      <c r="R11" s="83"/>
      <c r="S11" s="15"/>
      <c r="T11" s="15"/>
      <c r="U11" s="83"/>
      <c r="V11" s="83">
        <f t="shared" si="4"/>
        <v>0</v>
      </c>
      <c r="W11" s="15" t="e">
        <f t="shared" si="0"/>
        <v>#DIV/0!</v>
      </c>
      <c r="X11" s="19">
        <v>20</v>
      </c>
      <c r="Y11" s="16"/>
      <c r="Z11" s="14"/>
      <c r="AA11" s="16" t="e">
        <f t="shared" si="5"/>
        <v>#DIV/0!</v>
      </c>
      <c r="AB11" s="14">
        <v>0</v>
      </c>
      <c r="AC11" s="17">
        <v>0</v>
      </c>
      <c r="AD11" s="18">
        <v>0</v>
      </c>
      <c r="AE11" s="19" t="e">
        <f>#REF!+G11+I11+K11+M11+T11+X11-Z11-AB11-AD11</f>
        <v>#REF!</v>
      </c>
      <c r="AF11" s="15" t="e">
        <f t="shared" si="1"/>
        <v>#REF!</v>
      </c>
      <c r="AG11" s="20" t="s">
        <v>124</v>
      </c>
    </row>
    <row r="12" spans="2:33" ht="22.5" thickBot="1" x14ac:dyDescent="0.3">
      <c r="B12" s="10">
        <v>6</v>
      </c>
      <c r="C12" s="11" t="s">
        <v>130</v>
      </c>
      <c r="D12" s="61"/>
      <c r="E12" s="70"/>
      <c r="F12" s="74"/>
      <c r="G12" s="74"/>
      <c r="H12" s="74"/>
      <c r="I12" s="74"/>
      <c r="J12" s="15"/>
      <c r="K12" s="29"/>
      <c r="L12" s="15">
        <f t="shared" si="2"/>
        <v>0</v>
      </c>
      <c r="M12" s="15" t="e">
        <f t="shared" si="3"/>
        <v>#DIV/0!</v>
      </c>
      <c r="N12" s="14">
        <v>20</v>
      </c>
      <c r="O12" s="83"/>
      <c r="P12" s="83"/>
      <c r="Q12" s="83">
        <v>2798.39</v>
      </c>
      <c r="R12" s="70">
        <v>27094.93</v>
      </c>
      <c r="S12" s="15"/>
      <c r="T12" s="15"/>
      <c r="U12" s="83"/>
      <c r="V12" s="83">
        <f t="shared" si="4"/>
        <v>29893.32</v>
      </c>
      <c r="W12" s="15" t="e">
        <f t="shared" si="0"/>
        <v>#DIV/0!</v>
      </c>
      <c r="X12" s="19">
        <v>20</v>
      </c>
      <c r="Y12" s="16"/>
      <c r="Z12" s="14"/>
      <c r="AA12" s="16" t="e">
        <f t="shared" si="5"/>
        <v>#DIV/0!</v>
      </c>
      <c r="AB12" s="14">
        <v>0</v>
      </c>
      <c r="AC12" s="17">
        <v>0</v>
      </c>
      <c r="AD12" s="18">
        <v>0</v>
      </c>
      <c r="AE12" s="19" t="e">
        <f>#REF!+G12+I12+K12+M12+T12+X12-Z12-AB12-AD12</f>
        <v>#REF!</v>
      </c>
      <c r="AF12" s="15" t="e">
        <f t="shared" si="1"/>
        <v>#REF!</v>
      </c>
      <c r="AG12" s="20" t="s">
        <v>124</v>
      </c>
    </row>
    <row r="13" spans="2:33" ht="22.5" thickBot="1" x14ac:dyDescent="0.3">
      <c r="B13" s="10">
        <v>7</v>
      </c>
      <c r="C13" s="11" t="s">
        <v>131</v>
      </c>
      <c r="D13" s="61"/>
      <c r="E13" s="70"/>
      <c r="F13" s="74"/>
      <c r="G13" s="74"/>
      <c r="H13" s="74"/>
      <c r="I13" s="74"/>
      <c r="J13" s="15"/>
      <c r="K13" s="70">
        <v>3760</v>
      </c>
      <c r="L13" s="15">
        <f t="shared" si="2"/>
        <v>3760</v>
      </c>
      <c r="M13" s="15" t="e">
        <f t="shared" si="3"/>
        <v>#DIV/0!</v>
      </c>
      <c r="N13" s="14">
        <v>20</v>
      </c>
      <c r="O13" s="83"/>
      <c r="P13" s="83"/>
      <c r="Q13" s="83"/>
      <c r="R13" s="83"/>
      <c r="S13" s="15"/>
      <c r="T13" s="15"/>
      <c r="U13" s="83"/>
      <c r="V13" s="83">
        <f t="shared" si="4"/>
        <v>0</v>
      </c>
      <c r="W13" s="15" t="e">
        <f t="shared" si="0"/>
        <v>#DIV/0!</v>
      </c>
      <c r="X13" s="19">
        <v>20</v>
      </c>
      <c r="Y13" s="16"/>
      <c r="Z13" s="14"/>
      <c r="AA13" s="16" t="e">
        <f t="shared" si="5"/>
        <v>#DIV/0!</v>
      </c>
      <c r="AB13" s="14">
        <v>0</v>
      </c>
      <c r="AC13" s="17">
        <v>0</v>
      </c>
      <c r="AD13" s="18">
        <v>0</v>
      </c>
      <c r="AE13" s="19" t="e">
        <f>#REF!+G13+I13+K13+M13+T13+X13-Z13-AB13-AD13</f>
        <v>#REF!</v>
      </c>
      <c r="AF13" s="15" t="e">
        <f t="shared" si="1"/>
        <v>#REF!</v>
      </c>
      <c r="AG13" s="20" t="s">
        <v>132</v>
      </c>
    </row>
    <row r="14" spans="2:33" ht="33" thickBot="1" x14ac:dyDescent="0.3">
      <c r="B14" s="10">
        <v>8</v>
      </c>
      <c r="C14" s="11" t="s">
        <v>133</v>
      </c>
      <c r="D14" s="61"/>
      <c r="E14" s="70"/>
      <c r="F14" s="70"/>
      <c r="G14" s="70">
        <v>1529.22</v>
      </c>
      <c r="H14" s="74"/>
      <c r="I14" s="74"/>
      <c r="J14" s="15"/>
      <c r="K14" s="29"/>
      <c r="L14" s="15">
        <f t="shared" si="2"/>
        <v>1529.22</v>
      </c>
      <c r="M14" s="15" t="e">
        <f t="shared" si="3"/>
        <v>#DIV/0!</v>
      </c>
      <c r="N14" s="14">
        <v>20</v>
      </c>
      <c r="O14" s="83"/>
      <c r="P14" s="83"/>
      <c r="Q14" s="83"/>
      <c r="R14" s="83"/>
      <c r="S14" s="15"/>
      <c r="T14" s="15"/>
      <c r="U14" s="83"/>
      <c r="V14" s="83">
        <f t="shared" si="4"/>
        <v>0</v>
      </c>
      <c r="W14" s="15" t="e">
        <f t="shared" si="0"/>
        <v>#DIV/0!</v>
      </c>
      <c r="X14" s="19">
        <v>20</v>
      </c>
      <c r="Y14" s="16"/>
      <c r="Z14" s="14"/>
      <c r="AA14" s="16" t="e">
        <f t="shared" si="5"/>
        <v>#DIV/0!</v>
      </c>
      <c r="AB14" s="14">
        <v>0</v>
      </c>
      <c r="AC14" s="17">
        <v>0</v>
      </c>
      <c r="AD14" s="18">
        <v>0</v>
      </c>
      <c r="AE14" s="19" t="e">
        <f>#REF!+G14+I14+K14+M14+T14+X14-Z14-AB14-AD14</f>
        <v>#REF!</v>
      </c>
      <c r="AF14" s="15" t="e">
        <f t="shared" si="1"/>
        <v>#REF!</v>
      </c>
      <c r="AG14" s="20" t="s">
        <v>126</v>
      </c>
    </row>
    <row r="15" spans="2:33" ht="22.5" thickBot="1" x14ac:dyDescent="0.3">
      <c r="B15" s="10">
        <v>9</v>
      </c>
      <c r="C15" s="11" t="s">
        <v>134</v>
      </c>
      <c r="D15" s="61"/>
      <c r="E15" s="70"/>
      <c r="F15" s="70"/>
      <c r="G15" s="74"/>
      <c r="H15" s="74"/>
      <c r="I15" s="74"/>
      <c r="J15" s="15"/>
      <c r="K15" s="29"/>
      <c r="L15" s="15">
        <f t="shared" si="2"/>
        <v>0</v>
      </c>
      <c r="M15" s="15" t="e">
        <f t="shared" si="3"/>
        <v>#DIV/0!</v>
      </c>
      <c r="N15" s="14">
        <v>20</v>
      </c>
      <c r="O15" s="83"/>
      <c r="P15" s="83"/>
      <c r="Q15" s="83"/>
      <c r="R15" s="83"/>
      <c r="S15" s="15"/>
      <c r="T15" s="15"/>
      <c r="U15" s="83"/>
      <c r="V15" s="83">
        <f t="shared" si="4"/>
        <v>0</v>
      </c>
      <c r="W15" s="15" t="e">
        <f t="shared" si="0"/>
        <v>#DIV/0!</v>
      </c>
      <c r="X15" s="19">
        <v>20</v>
      </c>
      <c r="Y15" s="16"/>
      <c r="Z15" s="14"/>
      <c r="AA15" s="16" t="e">
        <f t="shared" si="5"/>
        <v>#DIV/0!</v>
      </c>
      <c r="AB15" s="14">
        <v>0</v>
      </c>
      <c r="AC15" s="17">
        <v>0</v>
      </c>
      <c r="AD15" s="18">
        <v>0</v>
      </c>
      <c r="AE15" s="19" t="e">
        <f>#REF!+G15+I15+K15+M15+T15+X15-Z15-AB15-AD15</f>
        <v>#REF!</v>
      </c>
      <c r="AF15" s="15" t="e">
        <f t="shared" si="1"/>
        <v>#REF!</v>
      </c>
      <c r="AG15" s="20" t="s">
        <v>124</v>
      </c>
    </row>
    <row r="16" spans="2:33" ht="22.5" thickBot="1" x14ac:dyDescent="0.3">
      <c r="B16" s="10">
        <v>10</v>
      </c>
      <c r="C16" s="11" t="s">
        <v>135</v>
      </c>
      <c r="D16" s="61"/>
      <c r="E16" s="58"/>
      <c r="F16" s="70"/>
      <c r="G16" s="70">
        <v>832.08</v>
      </c>
      <c r="H16" s="74"/>
      <c r="I16" s="74"/>
      <c r="J16" s="15"/>
      <c r="K16" s="29"/>
      <c r="L16" s="15">
        <f t="shared" si="2"/>
        <v>832.08</v>
      </c>
      <c r="M16" s="15" t="e">
        <f t="shared" si="3"/>
        <v>#DIV/0!</v>
      </c>
      <c r="N16" s="14">
        <v>20</v>
      </c>
      <c r="O16" s="83"/>
      <c r="P16" s="83"/>
      <c r="Q16" s="83"/>
      <c r="R16" s="83"/>
      <c r="S16" s="15"/>
      <c r="T16" s="15"/>
      <c r="U16" s="83"/>
      <c r="V16" s="83">
        <f t="shared" si="4"/>
        <v>0</v>
      </c>
      <c r="W16" s="15" t="e">
        <f>SUM((V16)/1000)/D16</f>
        <v>#DIV/0!</v>
      </c>
      <c r="X16" s="19">
        <v>20</v>
      </c>
      <c r="Y16" s="16"/>
      <c r="Z16" s="14"/>
      <c r="AA16" s="16" t="e">
        <f t="shared" si="5"/>
        <v>#DIV/0!</v>
      </c>
      <c r="AB16" s="14">
        <v>0</v>
      </c>
      <c r="AC16" s="17">
        <v>0</v>
      </c>
      <c r="AD16" s="18">
        <v>0</v>
      </c>
      <c r="AE16" s="19" t="e">
        <f>#REF!+G16+I16+K16+M16+T16+X16-Z16-AB16-AD16</f>
        <v>#REF!</v>
      </c>
      <c r="AF16" s="15" t="e">
        <f t="shared" si="1"/>
        <v>#REF!</v>
      </c>
      <c r="AG16" s="20" t="s">
        <v>124</v>
      </c>
    </row>
    <row r="17" spans="2:33" ht="21.75" thickBot="1" x14ac:dyDescent="0.3">
      <c r="B17" s="10">
        <v>11</v>
      </c>
      <c r="C17" s="11" t="s">
        <v>136</v>
      </c>
      <c r="D17" s="61"/>
      <c r="E17" s="70"/>
      <c r="F17" s="70"/>
      <c r="G17" s="74"/>
      <c r="H17" s="74"/>
      <c r="I17" s="74"/>
      <c r="J17" s="70">
        <v>60252.5</v>
      </c>
      <c r="K17" s="29"/>
      <c r="L17" s="15">
        <f t="shared" si="2"/>
        <v>60252.5</v>
      </c>
      <c r="M17" s="15" t="e">
        <f t="shared" si="3"/>
        <v>#DIV/0!</v>
      </c>
      <c r="N17" s="14">
        <v>20</v>
      </c>
      <c r="O17" s="83"/>
      <c r="P17" s="83"/>
      <c r="Q17" s="83"/>
      <c r="R17" s="83"/>
      <c r="S17" s="15"/>
      <c r="T17" s="15"/>
      <c r="U17" s="83"/>
      <c r="V17" s="83">
        <f t="shared" si="4"/>
        <v>0</v>
      </c>
      <c r="W17" s="15" t="e">
        <f t="shared" ref="W17:W70" si="6">SUM((V17)/1000)/D17</f>
        <v>#DIV/0!</v>
      </c>
      <c r="X17" s="19">
        <v>20</v>
      </c>
      <c r="Y17" s="16"/>
      <c r="Z17" s="14"/>
      <c r="AA17" s="16" t="e">
        <f t="shared" si="5"/>
        <v>#DIV/0!</v>
      </c>
      <c r="AB17" s="14">
        <v>0</v>
      </c>
      <c r="AC17" s="17">
        <v>0</v>
      </c>
      <c r="AD17" s="18">
        <v>0</v>
      </c>
      <c r="AE17" s="19" t="e">
        <f>#REF!+G17+I17+K17+M17+T17+X17-Z17-AB17-AD17</f>
        <v>#REF!</v>
      </c>
      <c r="AF17" s="15" t="e">
        <f t="shared" si="1"/>
        <v>#REF!</v>
      </c>
      <c r="AG17" s="20" t="s">
        <v>126</v>
      </c>
    </row>
    <row r="18" spans="2:33" ht="22.5" thickBot="1" x14ac:dyDescent="0.3">
      <c r="B18" s="10">
        <v>12</v>
      </c>
      <c r="C18" s="11" t="s">
        <v>137</v>
      </c>
      <c r="D18" s="61"/>
      <c r="E18" s="70"/>
      <c r="F18" s="70"/>
      <c r="G18" s="74"/>
      <c r="H18" s="70">
        <v>2683.4</v>
      </c>
      <c r="I18" s="70">
        <v>24000</v>
      </c>
      <c r="J18" s="15"/>
      <c r="K18" s="29"/>
      <c r="L18" s="15">
        <f t="shared" si="2"/>
        <v>26683.4</v>
      </c>
      <c r="M18" s="15" t="e">
        <f t="shared" si="3"/>
        <v>#DIV/0!</v>
      </c>
      <c r="N18" s="14">
        <v>10</v>
      </c>
      <c r="O18" s="83"/>
      <c r="P18" s="83"/>
      <c r="Q18" s="83"/>
      <c r="R18" s="83"/>
      <c r="S18" s="15"/>
      <c r="T18" s="15"/>
      <c r="U18" s="83"/>
      <c r="V18" s="83">
        <f t="shared" si="4"/>
        <v>0</v>
      </c>
      <c r="W18" s="15" t="e">
        <f t="shared" si="6"/>
        <v>#DIV/0!</v>
      </c>
      <c r="X18" s="19">
        <v>20</v>
      </c>
      <c r="Y18" s="16"/>
      <c r="Z18" s="14"/>
      <c r="AA18" s="16" t="e">
        <f t="shared" si="5"/>
        <v>#DIV/0!</v>
      </c>
      <c r="AB18" s="14">
        <v>0</v>
      </c>
      <c r="AC18" s="17">
        <v>0</v>
      </c>
      <c r="AD18" s="18">
        <v>0</v>
      </c>
      <c r="AE18" s="19" t="e">
        <f>#REF!+G18+I18+K18+M18+T18+X18-Z18-AB18-AD18</f>
        <v>#REF!</v>
      </c>
      <c r="AF18" s="15" t="e">
        <f t="shared" si="1"/>
        <v>#REF!</v>
      </c>
      <c r="AG18" s="20" t="s">
        <v>126</v>
      </c>
    </row>
    <row r="19" spans="2:33" ht="21.75" thickBot="1" x14ac:dyDescent="0.3">
      <c r="B19" s="10">
        <v>13</v>
      </c>
      <c r="C19" s="11" t="s">
        <v>138</v>
      </c>
      <c r="D19" s="61"/>
      <c r="E19" s="70"/>
      <c r="F19" s="70"/>
      <c r="G19" s="74"/>
      <c r="H19" s="74"/>
      <c r="I19" s="74"/>
      <c r="J19" s="15"/>
      <c r="K19" s="29"/>
      <c r="L19" s="15">
        <f t="shared" si="2"/>
        <v>0</v>
      </c>
      <c r="M19" s="15" t="e">
        <f t="shared" si="3"/>
        <v>#DIV/0!</v>
      </c>
      <c r="N19" s="14">
        <v>20</v>
      </c>
      <c r="O19" s="83"/>
      <c r="P19" s="83"/>
      <c r="Q19" s="83">
        <v>1</v>
      </c>
      <c r="R19" s="83"/>
      <c r="S19" s="15"/>
      <c r="T19" s="15"/>
      <c r="U19" s="83"/>
      <c r="V19" s="83">
        <f t="shared" si="4"/>
        <v>1</v>
      </c>
      <c r="W19" s="15" t="e">
        <f t="shared" si="6"/>
        <v>#DIV/0!</v>
      </c>
      <c r="X19" s="19">
        <v>20</v>
      </c>
      <c r="Y19" s="16"/>
      <c r="Z19" s="14"/>
      <c r="AA19" s="16" t="e">
        <f t="shared" si="5"/>
        <v>#DIV/0!</v>
      </c>
      <c r="AB19" s="14">
        <v>0</v>
      </c>
      <c r="AC19" s="17">
        <v>0</v>
      </c>
      <c r="AD19" s="18">
        <v>0</v>
      </c>
      <c r="AE19" s="19" t="e">
        <f>#REF!+G19+I19+K19+M19+T19+X19-Z19-AB19-AD19</f>
        <v>#REF!</v>
      </c>
      <c r="AF19" s="15" t="e">
        <f t="shared" si="1"/>
        <v>#REF!</v>
      </c>
      <c r="AG19" s="20" t="s">
        <v>126</v>
      </c>
    </row>
    <row r="20" spans="2:33" ht="22.5" thickBot="1" x14ac:dyDescent="0.3">
      <c r="B20" s="10">
        <v>14</v>
      </c>
      <c r="C20" s="25" t="s">
        <v>196</v>
      </c>
      <c r="D20" s="61"/>
      <c r="E20" s="70"/>
      <c r="F20" s="74"/>
      <c r="G20" s="74"/>
      <c r="H20" s="74"/>
      <c r="I20" s="74"/>
      <c r="J20" s="15"/>
      <c r="K20" s="29"/>
      <c r="L20" s="15">
        <f t="shared" si="2"/>
        <v>0</v>
      </c>
      <c r="M20" s="15" t="e">
        <f t="shared" si="3"/>
        <v>#DIV/0!</v>
      </c>
      <c r="N20" s="14">
        <v>20</v>
      </c>
      <c r="O20" s="83"/>
      <c r="P20" s="83"/>
      <c r="Q20" s="83">
        <v>81530.41</v>
      </c>
      <c r="R20" s="70">
        <v>7200</v>
      </c>
      <c r="S20" s="15"/>
      <c r="T20" s="15"/>
      <c r="U20" s="83"/>
      <c r="V20" s="83">
        <f t="shared" si="4"/>
        <v>88730.41</v>
      </c>
      <c r="W20" s="15" t="e">
        <f t="shared" si="6"/>
        <v>#DIV/0!</v>
      </c>
      <c r="X20" s="19">
        <v>10</v>
      </c>
      <c r="Y20" s="16"/>
      <c r="Z20" s="14"/>
      <c r="AA20" s="16" t="e">
        <f t="shared" si="5"/>
        <v>#DIV/0!</v>
      </c>
      <c r="AB20" s="14">
        <v>0</v>
      </c>
      <c r="AC20" s="17">
        <v>0</v>
      </c>
      <c r="AD20" s="18">
        <v>0</v>
      </c>
      <c r="AE20" s="19" t="e">
        <f>#REF!+G20+I20+K20+M20+T20+X20-Z20-AB20-AD20</f>
        <v>#REF!</v>
      </c>
      <c r="AF20" s="15" t="e">
        <f t="shared" si="1"/>
        <v>#REF!</v>
      </c>
      <c r="AG20" s="20" t="s">
        <v>124</v>
      </c>
    </row>
    <row r="21" spans="2:33" ht="22.5" thickBot="1" x14ac:dyDescent="0.3">
      <c r="B21" s="10">
        <v>15</v>
      </c>
      <c r="C21" s="23" t="s">
        <v>140</v>
      </c>
      <c r="D21" s="61"/>
      <c r="E21" s="70"/>
      <c r="F21" s="74"/>
      <c r="G21" s="74"/>
      <c r="H21" s="70">
        <v>6999.4</v>
      </c>
      <c r="I21" s="74"/>
      <c r="J21" s="15"/>
      <c r="K21" s="29"/>
      <c r="L21" s="15">
        <f t="shared" si="2"/>
        <v>6999.4</v>
      </c>
      <c r="M21" s="15" t="e">
        <f t="shared" si="3"/>
        <v>#DIV/0!</v>
      </c>
      <c r="N21" s="14">
        <v>10</v>
      </c>
      <c r="O21" s="83">
        <v>390.5</v>
      </c>
      <c r="P21" s="83">
        <v>62.47</v>
      </c>
      <c r="Q21" s="83">
        <v>6954.72</v>
      </c>
      <c r="R21" s="70">
        <v>17360.740000000002</v>
      </c>
      <c r="S21" s="15">
        <v>4035.12</v>
      </c>
      <c r="T21" s="15"/>
      <c r="U21" s="83"/>
      <c r="V21" s="83">
        <f t="shared" si="4"/>
        <v>28803.55</v>
      </c>
      <c r="W21" s="15" t="e">
        <f t="shared" si="6"/>
        <v>#DIV/0!</v>
      </c>
      <c r="X21" s="19">
        <v>20</v>
      </c>
      <c r="Y21" s="16"/>
      <c r="Z21" s="14"/>
      <c r="AA21" s="16" t="e">
        <f t="shared" si="5"/>
        <v>#DIV/0!</v>
      </c>
      <c r="AB21" s="14">
        <v>0</v>
      </c>
      <c r="AC21" s="17">
        <v>0</v>
      </c>
      <c r="AD21" s="18">
        <v>0</v>
      </c>
      <c r="AE21" s="19" t="e">
        <f>#REF!+G21+I21+K21+M21+T21+X21-Z21-AB21-AD21</f>
        <v>#REF!</v>
      </c>
      <c r="AF21" s="15" t="e">
        <f t="shared" si="1"/>
        <v>#REF!</v>
      </c>
      <c r="AG21" s="20" t="s">
        <v>126</v>
      </c>
    </row>
    <row r="22" spans="2:33" ht="22.5" thickBot="1" x14ac:dyDescent="0.3">
      <c r="B22" s="10">
        <v>16</v>
      </c>
      <c r="C22" s="11" t="s">
        <v>141</v>
      </c>
      <c r="D22" s="61"/>
      <c r="E22" s="70"/>
      <c r="F22" s="70"/>
      <c r="G22" s="74"/>
      <c r="H22" s="74"/>
      <c r="I22" s="74"/>
      <c r="J22" s="15"/>
      <c r="K22" s="29"/>
      <c r="L22" s="15">
        <f t="shared" si="2"/>
        <v>0</v>
      </c>
      <c r="M22" s="15" t="e">
        <f t="shared" si="3"/>
        <v>#DIV/0!</v>
      </c>
      <c r="N22" s="14">
        <v>0</v>
      </c>
      <c r="O22" s="83"/>
      <c r="P22" s="83"/>
      <c r="Q22" s="83">
        <v>2499.94</v>
      </c>
      <c r="R22" s="70">
        <v>14890</v>
      </c>
      <c r="S22" s="15"/>
      <c r="T22" s="15"/>
      <c r="U22" s="83"/>
      <c r="V22" s="83">
        <f t="shared" si="4"/>
        <v>17389.939999999999</v>
      </c>
      <c r="W22" s="15" t="e">
        <f t="shared" si="6"/>
        <v>#DIV/0!</v>
      </c>
      <c r="X22" s="19">
        <v>20</v>
      </c>
      <c r="Y22" s="16"/>
      <c r="Z22" s="14"/>
      <c r="AA22" s="16" t="e">
        <f t="shared" si="5"/>
        <v>#DIV/0!</v>
      </c>
      <c r="AB22" s="14">
        <v>0</v>
      </c>
      <c r="AC22" s="17">
        <v>0</v>
      </c>
      <c r="AD22" s="18">
        <v>0</v>
      </c>
      <c r="AE22" s="19" t="e">
        <f>#REF!+G22+I22+K22+M22+T22+X22-Z22-AB22-AD22</f>
        <v>#REF!</v>
      </c>
      <c r="AF22" s="15" t="e">
        <f t="shared" si="1"/>
        <v>#REF!</v>
      </c>
      <c r="AG22" s="20" t="s">
        <v>124</v>
      </c>
    </row>
    <row r="23" spans="2:33" ht="22.5" thickBot="1" x14ac:dyDescent="0.3">
      <c r="B23" s="10">
        <v>17</v>
      </c>
      <c r="C23" s="11" t="s">
        <v>142</v>
      </c>
      <c r="D23" s="61"/>
      <c r="E23" s="70"/>
      <c r="F23" s="70"/>
      <c r="G23" s="74"/>
      <c r="H23" s="74"/>
      <c r="I23" s="74"/>
      <c r="J23" s="15"/>
      <c r="K23" s="29"/>
      <c r="L23" s="15">
        <f t="shared" si="2"/>
        <v>0</v>
      </c>
      <c r="M23" s="15" t="e">
        <f t="shared" si="3"/>
        <v>#DIV/0!</v>
      </c>
      <c r="N23" s="14">
        <v>20</v>
      </c>
      <c r="O23" s="83"/>
      <c r="P23" s="83"/>
      <c r="Q23" s="83"/>
      <c r="R23" s="83"/>
      <c r="S23" s="15"/>
      <c r="T23" s="15"/>
      <c r="U23" s="83"/>
      <c r="V23" s="83">
        <f t="shared" si="4"/>
        <v>0</v>
      </c>
      <c r="W23" s="15" t="e">
        <f t="shared" si="6"/>
        <v>#DIV/0!</v>
      </c>
      <c r="X23" s="19">
        <v>20</v>
      </c>
      <c r="Y23" s="16"/>
      <c r="Z23" s="14"/>
      <c r="AA23" s="16" t="e">
        <f t="shared" si="5"/>
        <v>#DIV/0!</v>
      </c>
      <c r="AB23" s="14">
        <v>0</v>
      </c>
      <c r="AC23" s="17">
        <v>0</v>
      </c>
      <c r="AD23" s="18">
        <v>0</v>
      </c>
      <c r="AE23" s="19" t="e">
        <f>#REF!+G23+I23+K23+M23+T23+X23-Z23-AB23-AD23</f>
        <v>#REF!</v>
      </c>
      <c r="AF23" s="15" t="e">
        <f t="shared" si="1"/>
        <v>#REF!</v>
      </c>
      <c r="AG23" s="20" t="s">
        <v>124</v>
      </c>
    </row>
    <row r="24" spans="2:33" ht="22.5" thickBot="1" x14ac:dyDescent="0.3">
      <c r="B24" s="10">
        <v>18</v>
      </c>
      <c r="C24" s="11" t="s">
        <v>143</v>
      </c>
      <c r="D24" s="61"/>
      <c r="E24" s="70"/>
      <c r="F24" s="70"/>
      <c r="G24" s="74"/>
      <c r="H24" s="74"/>
      <c r="I24" s="74"/>
      <c r="J24" s="15"/>
      <c r="K24" s="29"/>
      <c r="L24" s="15">
        <f t="shared" si="2"/>
        <v>0</v>
      </c>
      <c r="M24" s="15" t="e">
        <f t="shared" si="3"/>
        <v>#DIV/0!</v>
      </c>
      <c r="N24" s="14">
        <v>20</v>
      </c>
      <c r="O24" s="83"/>
      <c r="P24" s="83"/>
      <c r="Q24" s="83">
        <v>3500</v>
      </c>
      <c r="R24" s="83"/>
      <c r="S24" s="15"/>
      <c r="T24" s="15"/>
      <c r="U24" s="83"/>
      <c r="V24" s="83">
        <f t="shared" si="4"/>
        <v>3500</v>
      </c>
      <c r="W24" s="15" t="e">
        <f t="shared" si="6"/>
        <v>#DIV/0!</v>
      </c>
      <c r="X24" s="19">
        <v>20</v>
      </c>
      <c r="Y24" s="16"/>
      <c r="Z24" s="14"/>
      <c r="AA24" s="16" t="e">
        <f t="shared" si="5"/>
        <v>#DIV/0!</v>
      </c>
      <c r="AB24" s="14">
        <v>0</v>
      </c>
      <c r="AC24" s="17">
        <v>0</v>
      </c>
      <c r="AD24" s="18">
        <v>0</v>
      </c>
      <c r="AE24" s="19" t="e">
        <f>#REF!+G24+I24+K24+M24+T24+X24-Z24-AB24-AD24</f>
        <v>#REF!</v>
      </c>
      <c r="AF24" s="15" t="e">
        <f t="shared" si="1"/>
        <v>#REF!</v>
      </c>
      <c r="AG24" s="20" t="s">
        <v>126</v>
      </c>
    </row>
    <row r="25" spans="2:33" ht="22.5" thickBot="1" x14ac:dyDescent="0.3">
      <c r="B25" s="10">
        <v>19</v>
      </c>
      <c r="C25" s="11" t="s">
        <v>144</v>
      </c>
      <c r="D25" s="61"/>
      <c r="E25" s="70"/>
      <c r="F25" s="70"/>
      <c r="G25" s="74"/>
      <c r="H25" s="70">
        <v>73417.399999999994</v>
      </c>
      <c r="I25" s="74"/>
      <c r="J25" s="70">
        <v>32000</v>
      </c>
      <c r="K25" s="29"/>
      <c r="L25" s="15">
        <f t="shared" si="2"/>
        <v>105417.4</v>
      </c>
      <c r="M25" s="15" t="e">
        <f t="shared" si="3"/>
        <v>#DIV/0!</v>
      </c>
      <c r="N25" s="14">
        <v>0</v>
      </c>
      <c r="O25" s="83"/>
      <c r="P25" s="83"/>
      <c r="Q25" s="83"/>
      <c r="R25" s="83"/>
      <c r="S25" s="15"/>
      <c r="T25" s="15"/>
      <c r="U25" s="83"/>
      <c r="V25" s="83">
        <f t="shared" si="4"/>
        <v>0</v>
      </c>
      <c r="W25" s="15" t="e">
        <f t="shared" si="6"/>
        <v>#DIV/0!</v>
      </c>
      <c r="X25" s="19">
        <v>20</v>
      </c>
      <c r="Y25" s="16"/>
      <c r="Z25" s="14"/>
      <c r="AA25" s="16" t="e">
        <f t="shared" si="5"/>
        <v>#DIV/0!</v>
      </c>
      <c r="AB25" s="14">
        <v>0</v>
      </c>
      <c r="AC25" s="17">
        <v>0</v>
      </c>
      <c r="AD25" s="18">
        <v>0</v>
      </c>
      <c r="AE25" s="19" t="e">
        <f>#REF!+G25+I25+K25+M25+T25+X25-Z25-AB25-AD25</f>
        <v>#REF!</v>
      </c>
      <c r="AF25" s="15" t="e">
        <f t="shared" si="1"/>
        <v>#REF!</v>
      </c>
      <c r="AG25" s="20" t="s">
        <v>126</v>
      </c>
    </row>
    <row r="26" spans="2:33" ht="22.5" thickBot="1" x14ac:dyDescent="0.3">
      <c r="B26" s="10">
        <v>20</v>
      </c>
      <c r="C26" s="11" t="s">
        <v>145</v>
      </c>
      <c r="D26" s="61"/>
      <c r="E26" s="70"/>
      <c r="F26" s="70"/>
      <c r="G26" s="74"/>
      <c r="H26" s="74"/>
      <c r="I26" s="74"/>
      <c r="J26" s="15"/>
      <c r="K26" s="29"/>
      <c r="L26" s="15">
        <f t="shared" si="2"/>
        <v>0</v>
      </c>
      <c r="M26" s="15" t="e">
        <f t="shared" si="3"/>
        <v>#DIV/0!</v>
      </c>
      <c r="N26" s="14">
        <v>20</v>
      </c>
      <c r="O26" s="83"/>
      <c r="P26" s="83"/>
      <c r="Q26" s="83"/>
      <c r="R26" s="83"/>
      <c r="S26" s="15"/>
      <c r="T26" s="15"/>
      <c r="U26" s="83"/>
      <c r="V26" s="83">
        <f t="shared" si="4"/>
        <v>0</v>
      </c>
      <c r="W26" s="15" t="e">
        <f t="shared" si="6"/>
        <v>#DIV/0!</v>
      </c>
      <c r="X26" s="19">
        <v>20</v>
      </c>
      <c r="Y26" s="16"/>
      <c r="Z26" s="14"/>
      <c r="AA26" s="16" t="e">
        <f t="shared" si="5"/>
        <v>#DIV/0!</v>
      </c>
      <c r="AB26" s="14">
        <v>0</v>
      </c>
      <c r="AC26" s="17">
        <v>0</v>
      </c>
      <c r="AD26" s="18">
        <v>0</v>
      </c>
      <c r="AE26" s="19" t="e">
        <f>#REF!+G26+I26+K26+M26+T26+X26-Z26-AB26-AD26</f>
        <v>#REF!</v>
      </c>
      <c r="AF26" s="15" t="e">
        <f t="shared" si="1"/>
        <v>#REF!</v>
      </c>
      <c r="AG26" s="20" t="s">
        <v>124</v>
      </c>
    </row>
    <row r="27" spans="2:33" ht="22.5" thickBot="1" x14ac:dyDescent="0.3">
      <c r="B27" s="10">
        <v>21</v>
      </c>
      <c r="C27" s="11" t="s">
        <v>146</v>
      </c>
      <c r="D27" s="61"/>
      <c r="E27" s="70"/>
      <c r="F27" s="70"/>
      <c r="G27" s="74"/>
      <c r="H27" s="74"/>
      <c r="I27" s="74"/>
      <c r="J27" s="15"/>
      <c r="K27" s="29"/>
      <c r="L27" s="15">
        <f t="shared" si="2"/>
        <v>0</v>
      </c>
      <c r="M27" s="15" t="e">
        <f t="shared" si="3"/>
        <v>#DIV/0!</v>
      </c>
      <c r="N27" s="14">
        <v>20</v>
      </c>
      <c r="O27" s="83"/>
      <c r="P27" s="83">
        <v>4735.05</v>
      </c>
      <c r="Q27" s="83"/>
      <c r="R27" s="83"/>
      <c r="S27" s="15"/>
      <c r="T27" s="15"/>
      <c r="U27" s="83">
        <v>4877.1000000000004</v>
      </c>
      <c r="V27" s="83">
        <f t="shared" si="4"/>
        <v>9612.1500000000015</v>
      </c>
      <c r="W27" s="15" t="e">
        <f t="shared" si="6"/>
        <v>#DIV/0!</v>
      </c>
      <c r="X27" s="19">
        <v>20</v>
      </c>
      <c r="Y27" s="16"/>
      <c r="Z27" s="14"/>
      <c r="AA27" s="16" t="e">
        <f t="shared" si="5"/>
        <v>#DIV/0!</v>
      </c>
      <c r="AB27" s="14">
        <v>0</v>
      </c>
      <c r="AC27" s="17">
        <v>0</v>
      </c>
      <c r="AD27" s="18">
        <v>0</v>
      </c>
      <c r="AE27" s="19" t="e">
        <f>#REF!+G27+I27+K27+M27+T27+X27-Z27-AB27-AD27</f>
        <v>#REF!</v>
      </c>
      <c r="AF27" s="15" t="e">
        <f t="shared" si="1"/>
        <v>#REF!</v>
      </c>
      <c r="AG27" s="20" t="s">
        <v>147</v>
      </c>
    </row>
    <row r="28" spans="2:33" ht="22.5" thickBot="1" x14ac:dyDescent="0.3">
      <c r="B28" s="10">
        <v>22</v>
      </c>
      <c r="C28" s="11" t="s">
        <v>148</v>
      </c>
      <c r="D28" s="61"/>
      <c r="E28" s="70"/>
      <c r="F28" s="70"/>
      <c r="G28" s="74"/>
      <c r="H28" s="74"/>
      <c r="I28" s="74"/>
      <c r="J28" s="15"/>
      <c r="K28" s="29"/>
      <c r="L28" s="15">
        <f t="shared" si="2"/>
        <v>0</v>
      </c>
      <c r="M28" s="15" t="e">
        <f t="shared" si="3"/>
        <v>#DIV/0!</v>
      </c>
      <c r="N28" s="14">
        <v>20</v>
      </c>
      <c r="O28" s="83"/>
      <c r="P28" s="83"/>
      <c r="Q28" s="83"/>
      <c r="R28" s="70">
        <v>254.2</v>
      </c>
      <c r="S28" s="15"/>
      <c r="T28" s="15"/>
      <c r="U28" s="83"/>
      <c r="V28" s="83">
        <f t="shared" si="4"/>
        <v>254.2</v>
      </c>
      <c r="W28" s="15" t="e">
        <f t="shared" si="6"/>
        <v>#DIV/0!</v>
      </c>
      <c r="X28" s="19">
        <v>20</v>
      </c>
      <c r="Y28" s="16"/>
      <c r="Z28" s="14"/>
      <c r="AA28" s="16" t="e">
        <f t="shared" si="5"/>
        <v>#DIV/0!</v>
      </c>
      <c r="AB28" s="14">
        <v>0</v>
      </c>
      <c r="AC28" s="17">
        <v>0</v>
      </c>
      <c r="AD28" s="18">
        <v>0</v>
      </c>
      <c r="AE28" s="19" t="e">
        <f>#REF!+G28+I28+K28+M28+T28+X28-Z28-AB28-AD28</f>
        <v>#REF!</v>
      </c>
      <c r="AF28" s="15" t="e">
        <f t="shared" si="1"/>
        <v>#REF!</v>
      </c>
      <c r="AG28" s="20" t="s">
        <v>126</v>
      </c>
    </row>
    <row r="29" spans="2:33" ht="22.5" thickBot="1" x14ac:dyDescent="0.3">
      <c r="B29" s="10">
        <v>23</v>
      </c>
      <c r="C29" s="11" t="s">
        <v>149</v>
      </c>
      <c r="D29" s="61"/>
      <c r="E29" s="70"/>
      <c r="F29" s="74"/>
      <c r="G29" s="74"/>
      <c r="H29" s="74"/>
      <c r="I29" s="74"/>
      <c r="J29" s="15"/>
      <c r="K29" s="29"/>
      <c r="L29" s="15">
        <f t="shared" si="2"/>
        <v>0</v>
      </c>
      <c r="M29" s="15" t="e">
        <f t="shared" si="3"/>
        <v>#DIV/0!</v>
      </c>
      <c r="N29" s="14">
        <v>20</v>
      </c>
      <c r="O29" s="83"/>
      <c r="P29" s="83">
        <v>586.16999999999996</v>
      </c>
      <c r="Q29" s="83"/>
      <c r="R29" s="70">
        <v>23587.200000000001</v>
      </c>
      <c r="S29" s="15"/>
      <c r="T29" s="15"/>
      <c r="U29" s="83"/>
      <c r="V29" s="83">
        <f t="shared" si="4"/>
        <v>24173.37</v>
      </c>
      <c r="W29" s="15" t="e">
        <f t="shared" si="6"/>
        <v>#DIV/0!</v>
      </c>
      <c r="X29" s="19">
        <v>20</v>
      </c>
      <c r="Y29" s="16"/>
      <c r="Z29" s="14"/>
      <c r="AA29" s="16" t="e">
        <f t="shared" si="5"/>
        <v>#DIV/0!</v>
      </c>
      <c r="AB29" s="14">
        <v>0</v>
      </c>
      <c r="AC29" s="17">
        <v>0</v>
      </c>
      <c r="AD29" s="18">
        <v>0</v>
      </c>
      <c r="AE29" s="19" t="e">
        <f>#REF!+G29+I29+K29+M29+T29+X29-Z29-AB29-AD29</f>
        <v>#REF!</v>
      </c>
      <c r="AF29" s="15" t="e">
        <f t="shared" si="1"/>
        <v>#REF!</v>
      </c>
      <c r="AG29" s="20" t="s">
        <v>124</v>
      </c>
    </row>
    <row r="30" spans="2:33" ht="22.5" thickBot="1" x14ac:dyDescent="0.3">
      <c r="B30" s="10">
        <v>24</v>
      </c>
      <c r="C30" s="11" t="s">
        <v>150</v>
      </c>
      <c r="D30" s="61"/>
      <c r="E30" s="70"/>
      <c r="F30" s="74"/>
      <c r="G30" s="74"/>
      <c r="H30" s="74"/>
      <c r="I30" s="70">
        <v>10500</v>
      </c>
      <c r="J30" s="15"/>
      <c r="K30" s="29"/>
      <c r="L30" s="15">
        <f t="shared" si="2"/>
        <v>10500</v>
      </c>
      <c r="M30" s="15" t="e">
        <f t="shared" si="3"/>
        <v>#DIV/0!</v>
      </c>
      <c r="N30" s="14">
        <v>20</v>
      </c>
      <c r="O30" s="83"/>
      <c r="P30" s="83"/>
      <c r="Q30" s="83">
        <v>8746.36</v>
      </c>
      <c r="R30" s="70">
        <v>28378.66</v>
      </c>
      <c r="S30" s="15"/>
      <c r="T30" s="15"/>
      <c r="U30" s="83"/>
      <c r="V30" s="83">
        <f t="shared" si="4"/>
        <v>37125.020000000004</v>
      </c>
      <c r="W30" s="15" t="e">
        <f t="shared" si="6"/>
        <v>#DIV/0!</v>
      </c>
      <c r="X30" s="19">
        <v>20</v>
      </c>
      <c r="Y30" s="16"/>
      <c r="Z30" s="14"/>
      <c r="AA30" s="16" t="e">
        <f t="shared" si="5"/>
        <v>#DIV/0!</v>
      </c>
      <c r="AB30" s="14">
        <v>0</v>
      </c>
      <c r="AC30" s="17">
        <v>0</v>
      </c>
      <c r="AD30" s="18">
        <v>0</v>
      </c>
      <c r="AE30" s="19" t="e">
        <f>#REF!+G30+I30+K30+M30+T30+X30-Z30-AB30-AD30</f>
        <v>#REF!</v>
      </c>
      <c r="AF30" s="15" t="e">
        <f t="shared" si="1"/>
        <v>#REF!</v>
      </c>
      <c r="AG30" s="20" t="s">
        <v>124</v>
      </c>
    </row>
    <row r="31" spans="2:33" ht="33" thickBot="1" x14ac:dyDescent="0.3">
      <c r="B31" s="10">
        <v>25</v>
      </c>
      <c r="C31" s="11" t="s">
        <v>151</v>
      </c>
      <c r="D31" s="61"/>
      <c r="E31" s="70"/>
      <c r="F31" s="74"/>
      <c r="G31" s="74"/>
      <c r="H31" s="74"/>
      <c r="I31" s="74"/>
      <c r="J31" s="70">
        <v>5911</v>
      </c>
      <c r="K31" s="29"/>
      <c r="L31" s="15">
        <f t="shared" si="2"/>
        <v>5911</v>
      </c>
      <c r="M31" s="15" t="e">
        <f t="shared" si="3"/>
        <v>#DIV/0!</v>
      </c>
      <c r="N31" s="14">
        <v>20</v>
      </c>
      <c r="O31" s="83"/>
      <c r="P31" s="83">
        <v>20678.82</v>
      </c>
      <c r="Q31" s="83"/>
      <c r="R31" s="83"/>
      <c r="S31" s="15"/>
      <c r="T31" s="15"/>
      <c r="U31" s="83"/>
      <c r="V31" s="83">
        <f t="shared" si="4"/>
        <v>20678.82</v>
      </c>
      <c r="W31" s="15" t="e">
        <f t="shared" si="6"/>
        <v>#DIV/0!</v>
      </c>
      <c r="X31" s="19">
        <v>20</v>
      </c>
      <c r="Y31" s="16"/>
      <c r="Z31" s="14"/>
      <c r="AA31" s="16" t="e">
        <f t="shared" si="5"/>
        <v>#DIV/0!</v>
      </c>
      <c r="AB31" s="14">
        <v>0</v>
      </c>
      <c r="AC31" s="17">
        <v>0</v>
      </c>
      <c r="AD31" s="18">
        <v>0</v>
      </c>
      <c r="AE31" s="19" t="e">
        <f>#REF!+G31+I31+K31+M31+T31+X31-Z31-AB31-AD31</f>
        <v>#REF!</v>
      </c>
      <c r="AF31" s="15" t="e">
        <f t="shared" si="1"/>
        <v>#REF!</v>
      </c>
      <c r="AG31" s="20" t="s">
        <v>126</v>
      </c>
    </row>
    <row r="32" spans="2:33" ht="22.5" thickBot="1" x14ac:dyDescent="0.3">
      <c r="B32" s="10">
        <v>26</v>
      </c>
      <c r="C32" s="11" t="s">
        <v>152</v>
      </c>
      <c r="D32" s="61"/>
      <c r="E32" s="70"/>
      <c r="F32" s="70"/>
      <c r="G32" s="74"/>
      <c r="H32" s="74"/>
      <c r="I32" s="74"/>
      <c r="J32" s="15"/>
      <c r="K32" s="29"/>
      <c r="L32" s="15">
        <f t="shared" si="2"/>
        <v>0</v>
      </c>
      <c r="M32" s="15" t="e">
        <f t="shared" si="3"/>
        <v>#DIV/0!</v>
      </c>
      <c r="N32" s="14">
        <v>20</v>
      </c>
      <c r="O32" s="83"/>
      <c r="P32" s="83"/>
      <c r="Q32" s="83"/>
      <c r="R32" s="83"/>
      <c r="S32" s="15"/>
      <c r="T32" s="15"/>
      <c r="U32" s="83"/>
      <c r="V32" s="83">
        <f t="shared" si="4"/>
        <v>0</v>
      </c>
      <c r="W32" s="15" t="e">
        <f t="shared" si="6"/>
        <v>#DIV/0!</v>
      </c>
      <c r="X32" s="19">
        <v>20</v>
      </c>
      <c r="Y32" s="16"/>
      <c r="Z32" s="14"/>
      <c r="AA32" s="16" t="e">
        <f t="shared" si="5"/>
        <v>#DIV/0!</v>
      </c>
      <c r="AB32" s="14">
        <v>10</v>
      </c>
      <c r="AC32" s="17">
        <v>0</v>
      </c>
      <c r="AD32" s="18">
        <v>0</v>
      </c>
      <c r="AE32" s="19" t="e">
        <f>#REF!+G32+I32+K32+M32+T32+X32-Z32-AB32-AD32</f>
        <v>#REF!</v>
      </c>
      <c r="AF32" s="15" t="e">
        <f t="shared" si="1"/>
        <v>#REF!</v>
      </c>
      <c r="AG32" s="20" t="s">
        <v>126</v>
      </c>
    </row>
    <row r="33" spans="2:33" ht="22.5" thickBot="1" x14ac:dyDescent="0.3">
      <c r="B33" s="10">
        <v>27</v>
      </c>
      <c r="C33" s="11" t="s">
        <v>153</v>
      </c>
      <c r="D33" s="61"/>
      <c r="E33" s="70"/>
      <c r="F33" s="70"/>
      <c r="G33" s="74"/>
      <c r="H33" s="74"/>
      <c r="I33" s="74"/>
      <c r="J33" s="15"/>
      <c r="K33" s="29"/>
      <c r="L33" s="15">
        <f t="shared" si="2"/>
        <v>0</v>
      </c>
      <c r="M33" s="15" t="e">
        <f t="shared" si="3"/>
        <v>#DIV/0!</v>
      </c>
      <c r="N33" s="14">
        <v>20</v>
      </c>
      <c r="O33" s="83"/>
      <c r="P33" s="83"/>
      <c r="Q33" s="83"/>
      <c r="R33" s="83"/>
      <c r="S33" s="15"/>
      <c r="T33" s="15"/>
      <c r="U33" s="83"/>
      <c r="V33" s="83">
        <f t="shared" si="4"/>
        <v>0</v>
      </c>
      <c r="W33" s="15" t="e">
        <f t="shared" si="6"/>
        <v>#DIV/0!</v>
      </c>
      <c r="X33" s="19">
        <v>20</v>
      </c>
      <c r="Y33" s="16"/>
      <c r="Z33" s="14"/>
      <c r="AA33" s="16" t="e">
        <f t="shared" si="5"/>
        <v>#DIV/0!</v>
      </c>
      <c r="AB33" s="14">
        <v>0</v>
      </c>
      <c r="AC33" s="17">
        <v>0</v>
      </c>
      <c r="AD33" s="18">
        <v>0</v>
      </c>
      <c r="AE33" s="19" t="e">
        <f>#REF!+G33+I33+K33+M33+T33+X33-Z33-AB33-AD33</f>
        <v>#REF!</v>
      </c>
      <c r="AF33" s="15" t="e">
        <f t="shared" si="1"/>
        <v>#REF!</v>
      </c>
      <c r="AG33" s="20" t="s">
        <v>126</v>
      </c>
    </row>
    <row r="34" spans="2:33" ht="22.5" thickBot="1" x14ac:dyDescent="0.3">
      <c r="B34" s="10">
        <v>28</v>
      </c>
      <c r="C34" s="28" t="s">
        <v>197</v>
      </c>
      <c r="D34" s="61"/>
      <c r="E34" s="70"/>
      <c r="F34" s="70"/>
      <c r="G34" s="74"/>
      <c r="H34" s="74"/>
      <c r="I34" s="74"/>
      <c r="J34" s="15"/>
      <c r="K34" s="29"/>
      <c r="L34" s="15">
        <f t="shared" si="2"/>
        <v>0</v>
      </c>
      <c r="M34" s="15" t="e">
        <f t="shared" si="3"/>
        <v>#DIV/0!</v>
      </c>
      <c r="N34" s="14">
        <v>20</v>
      </c>
      <c r="O34" s="83"/>
      <c r="P34" s="83"/>
      <c r="Q34" s="83">
        <v>1000</v>
      </c>
      <c r="R34" s="70">
        <v>3379.27</v>
      </c>
      <c r="S34" s="15"/>
      <c r="T34" s="15"/>
      <c r="U34" s="83"/>
      <c r="V34" s="83">
        <f t="shared" si="4"/>
        <v>4379.2700000000004</v>
      </c>
      <c r="W34" s="15" t="e">
        <f t="shared" si="6"/>
        <v>#DIV/0!</v>
      </c>
      <c r="X34" s="19">
        <v>20</v>
      </c>
      <c r="Y34" s="16"/>
      <c r="Z34" s="14"/>
      <c r="AA34" s="16" t="e">
        <f t="shared" si="5"/>
        <v>#DIV/0!</v>
      </c>
      <c r="AB34" s="14">
        <v>0</v>
      </c>
      <c r="AC34" s="17">
        <v>0</v>
      </c>
      <c r="AD34" s="18">
        <v>0</v>
      </c>
      <c r="AE34" s="19" t="e">
        <f>#REF!+G34+I34+K34+M34+T34+X34-Z34-AB34-AD34</f>
        <v>#REF!</v>
      </c>
      <c r="AF34" s="15" t="e">
        <f t="shared" si="1"/>
        <v>#REF!</v>
      </c>
      <c r="AG34" s="20" t="s">
        <v>124</v>
      </c>
    </row>
    <row r="35" spans="2:33" ht="22.5" thickBot="1" x14ac:dyDescent="0.3">
      <c r="B35" s="10">
        <v>29</v>
      </c>
      <c r="C35" s="11" t="s">
        <v>155</v>
      </c>
      <c r="D35" s="61"/>
      <c r="E35" s="70"/>
      <c r="F35" s="74"/>
      <c r="G35" s="74"/>
      <c r="H35" s="74"/>
      <c r="I35" s="74"/>
      <c r="J35" s="15"/>
      <c r="K35" s="29"/>
      <c r="L35" s="15">
        <f t="shared" si="2"/>
        <v>0</v>
      </c>
      <c r="M35" s="15" t="e">
        <f t="shared" si="3"/>
        <v>#DIV/0!</v>
      </c>
      <c r="N35" s="14">
        <v>20</v>
      </c>
      <c r="O35" s="83"/>
      <c r="P35" s="83"/>
      <c r="Q35" s="83"/>
      <c r="R35" s="83"/>
      <c r="S35" s="15"/>
      <c r="T35" s="15"/>
      <c r="U35" s="83"/>
      <c r="V35" s="83">
        <f t="shared" si="4"/>
        <v>0</v>
      </c>
      <c r="W35" s="15" t="e">
        <f t="shared" si="6"/>
        <v>#DIV/0!</v>
      </c>
      <c r="X35" s="19">
        <v>20</v>
      </c>
      <c r="Y35" s="16"/>
      <c r="Z35" s="14"/>
      <c r="AA35" s="16" t="e">
        <f t="shared" si="5"/>
        <v>#DIV/0!</v>
      </c>
      <c r="AB35" s="14">
        <v>0</v>
      </c>
      <c r="AC35" s="17">
        <v>0</v>
      </c>
      <c r="AD35" s="18">
        <v>0</v>
      </c>
      <c r="AE35" s="19" t="e">
        <f>#REF!+G35+I35+K35+M35+T35+X35-Z35-AB35-AD35</f>
        <v>#REF!</v>
      </c>
      <c r="AF35" s="15" t="e">
        <f t="shared" si="1"/>
        <v>#REF!</v>
      </c>
      <c r="AG35" s="20" t="s">
        <v>124</v>
      </c>
    </row>
    <row r="36" spans="2:33" ht="22.5" thickBot="1" x14ac:dyDescent="0.3">
      <c r="B36" s="10">
        <v>30</v>
      </c>
      <c r="C36" s="11" t="s">
        <v>156</v>
      </c>
      <c r="D36" s="61"/>
      <c r="E36" s="58"/>
      <c r="F36" s="70"/>
      <c r="G36" s="74"/>
      <c r="H36" s="74"/>
      <c r="I36" s="74"/>
      <c r="J36" s="15"/>
      <c r="K36" s="29"/>
      <c r="L36" s="15">
        <f t="shared" si="2"/>
        <v>0</v>
      </c>
      <c r="M36" s="15" t="e">
        <f t="shared" si="3"/>
        <v>#DIV/0!</v>
      </c>
      <c r="N36" s="14">
        <v>20</v>
      </c>
      <c r="O36" s="83">
        <v>11120.4</v>
      </c>
      <c r="P36" s="83">
        <v>739.45</v>
      </c>
      <c r="Q36" s="83"/>
      <c r="R36" s="70">
        <v>5024.84</v>
      </c>
      <c r="S36" s="15"/>
      <c r="T36" s="15"/>
      <c r="U36" s="83"/>
      <c r="V36" s="83">
        <f t="shared" si="4"/>
        <v>16884.690000000002</v>
      </c>
      <c r="W36" s="15" t="e">
        <f t="shared" si="6"/>
        <v>#DIV/0!</v>
      </c>
      <c r="X36" s="19">
        <v>20</v>
      </c>
      <c r="Y36" s="16"/>
      <c r="Z36" s="14"/>
      <c r="AA36" s="16" t="e">
        <f t="shared" si="5"/>
        <v>#DIV/0!</v>
      </c>
      <c r="AB36" s="14">
        <v>0</v>
      </c>
      <c r="AC36" s="17">
        <v>0</v>
      </c>
      <c r="AD36" s="18">
        <v>0</v>
      </c>
      <c r="AE36" s="19" t="e">
        <f>#REF!+G36+I36+K36+M36+T36+X36-Z36-AB36-AD36</f>
        <v>#REF!</v>
      </c>
      <c r="AF36" s="15" t="e">
        <f t="shared" si="1"/>
        <v>#REF!</v>
      </c>
      <c r="AG36" s="20" t="s">
        <v>124</v>
      </c>
    </row>
    <row r="37" spans="2:33" ht="22.5" thickBot="1" x14ac:dyDescent="0.3">
      <c r="B37" s="10">
        <v>31</v>
      </c>
      <c r="C37" s="11" t="s">
        <v>157</v>
      </c>
      <c r="D37" s="61"/>
      <c r="E37" s="70"/>
      <c r="F37" s="74"/>
      <c r="G37" s="74"/>
      <c r="H37" s="74"/>
      <c r="I37" s="74"/>
      <c r="J37" s="15"/>
      <c r="K37" s="29"/>
      <c r="L37" s="15">
        <f t="shared" si="2"/>
        <v>0</v>
      </c>
      <c r="M37" s="15" t="e">
        <f t="shared" si="3"/>
        <v>#DIV/0!</v>
      </c>
      <c r="N37" s="14">
        <v>20</v>
      </c>
      <c r="O37" s="83"/>
      <c r="P37" s="83"/>
      <c r="Q37" s="83"/>
      <c r="R37" s="83"/>
      <c r="S37" s="15"/>
      <c r="T37" s="15"/>
      <c r="U37" s="83"/>
      <c r="V37" s="83">
        <f t="shared" si="4"/>
        <v>0</v>
      </c>
      <c r="W37" s="15" t="e">
        <f t="shared" si="6"/>
        <v>#DIV/0!</v>
      </c>
      <c r="X37" s="19">
        <v>20</v>
      </c>
      <c r="Y37" s="16"/>
      <c r="Z37" s="14"/>
      <c r="AA37" s="16" t="e">
        <f t="shared" si="5"/>
        <v>#DIV/0!</v>
      </c>
      <c r="AB37" s="14">
        <v>0</v>
      </c>
      <c r="AC37" s="17">
        <v>1</v>
      </c>
      <c r="AD37" s="18">
        <v>10</v>
      </c>
      <c r="AE37" s="19" t="e">
        <f>#REF!+G37+I37+K37+M37+T37+X37-Z37-AB37-AD37</f>
        <v>#REF!</v>
      </c>
      <c r="AF37" s="15" t="e">
        <f t="shared" si="1"/>
        <v>#REF!</v>
      </c>
      <c r="AG37" s="20" t="s">
        <v>126</v>
      </c>
    </row>
    <row r="38" spans="2:33" ht="22.5" thickBot="1" x14ac:dyDescent="0.3">
      <c r="B38" s="10">
        <v>32</v>
      </c>
      <c r="C38" s="11" t="s">
        <v>158</v>
      </c>
      <c r="D38" s="61"/>
      <c r="E38" s="70"/>
      <c r="F38" s="70"/>
      <c r="G38" s="74"/>
      <c r="H38" s="74"/>
      <c r="I38" s="74"/>
      <c r="J38" s="15"/>
      <c r="K38" s="29"/>
      <c r="L38" s="15">
        <f t="shared" si="2"/>
        <v>0</v>
      </c>
      <c r="M38" s="15" t="e">
        <f t="shared" si="3"/>
        <v>#DIV/0!</v>
      </c>
      <c r="N38" s="14">
        <v>10</v>
      </c>
      <c r="O38" s="83"/>
      <c r="P38" s="83"/>
      <c r="Q38" s="83">
        <v>5840</v>
      </c>
      <c r="R38" s="83"/>
      <c r="S38" s="15"/>
      <c r="T38" s="15"/>
      <c r="U38" s="83"/>
      <c r="V38" s="83">
        <f t="shared" si="4"/>
        <v>5840</v>
      </c>
      <c r="W38" s="15" t="e">
        <f t="shared" si="6"/>
        <v>#DIV/0!</v>
      </c>
      <c r="X38" s="19">
        <v>20</v>
      </c>
      <c r="Y38" s="16"/>
      <c r="Z38" s="14"/>
      <c r="AA38" s="16" t="e">
        <f t="shared" si="5"/>
        <v>#DIV/0!</v>
      </c>
      <c r="AB38" s="14">
        <v>0</v>
      </c>
      <c r="AC38" s="17">
        <v>0</v>
      </c>
      <c r="AD38" s="18">
        <v>0</v>
      </c>
      <c r="AE38" s="19" t="e">
        <f>#REF!+G38+I38+K38+M38+T38+X38-Z38-AB38-AD38</f>
        <v>#REF!</v>
      </c>
      <c r="AF38" s="15" t="e">
        <f t="shared" si="1"/>
        <v>#REF!</v>
      </c>
      <c r="AG38" s="20" t="s">
        <v>147</v>
      </c>
    </row>
    <row r="39" spans="2:33" ht="22.5" thickBot="1" x14ac:dyDescent="0.3">
      <c r="B39" s="10">
        <v>33</v>
      </c>
      <c r="C39" s="30" t="s">
        <v>212</v>
      </c>
      <c r="D39" s="61"/>
      <c r="E39" s="59"/>
      <c r="F39" s="70"/>
      <c r="G39" s="31"/>
      <c r="H39" s="27"/>
      <c r="I39" s="27"/>
      <c r="J39" s="26"/>
      <c r="K39" s="32"/>
      <c r="L39" s="15">
        <f t="shared" si="2"/>
        <v>0</v>
      </c>
      <c r="M39" s="15" t="e">
        <f t="shared" si="3"/>
        <v>#DIV/0!</v>
      </c>
      <c r="N39" s="14">
        <v>20</v>
      </c>
      <c r="O39" s="83"/>
      <c r="P39" s="83"/>
      <c r="Q39" s="83"/>
      <c r="R39" s="83"/>
      <c r="S39" s="26"/>
      <c r="T39" s="26"/>
      <c r="U39" s="84"/>
      <c r="V39" s="83">
        <f t="shared" si="4"/>
        <v>0</v>
      </c>
      <c r="W39" s="15" t="e">
        <f t="shared" si="6"/>
        <v>#DIV/0!</v>
      </c>
      <c r="X39" s="19">
        <v>20</v>
      </c>
      <c r="Y39" s="33"/>
      <c r="Z39" s="27"/>
      <c r="AA39" s="16" t="e">
        <f t="shared" si="5"/>
        <v>#DIV/0!</v>
      </c>
      <c r="AB39" s="27">
        <v>0</v>
      </c>
      <c r="AC39" s="17">
        <v>0</v>
      </c>
      <c r="AD39" s="18">
        <v>0</v>
      </c>
      <c r="AE39" s="19" t="e">
        <f>#REF!+G39+I39+K39+M39+T39+X39-Z39-AB39-AD39</f>
        <v>#REF!</v>
      </c>
      <c r="AF39" s="15" t="e">
        <f t="shared" si="1"/>
        <v>#REF!</v>
      </c>
      <c r="AG39" s="20" t="s">
        <v>126</v>
      </c>
    </row>
    <row r="40" spans="2:33" ht="22.5" thickBot="1" x14ac:dyDescent="0.3">
      <c r="B40" s="10">
        <v>34</v>
      </c>
      <c r="C40" s="11" t="s">
        <v>160</v>
      </c>
      <c r="D40" s="61"/>
      <c r="E40" s="70"/>
      <c r="F40" s="70"/>
      <c r="G40" s="74"/>
      <c r="H40" s="70">
        <v>55000</v>
      </c>
      <c r="I40" s="74"/>
      <c r="J40" s="70">
        <v>24960</v>
      </c>
      <c r="K40" s="29"/>
      <c r="L40" s="15">
        <f t="shared" si="2"/>
        <v>79960</v>
      </c>
      <c r="M40" s="15" t="e">
        <f t="shared" si="3"/>
        <v>#DIV/0!</v>
      </c>
      <c r="N40" s="14">
        <v>10</v>
      </c>
      <c r="O40" s="83"/>
      <c r="P40" s="83"/>
      <c r="Q40" s="83"/>
      <c r="R40" s="83"/>
      <c r="S40" s="15"/>
      <c r="T40" s="15">
        <v>25000</v>
      </c>
      <c r="U40" s="83"/>
      <c r="V40" s="83">
        <f t="shared" si="4"/>
        <v>25000</v>
      </c>
      <c r="W40" s="15" t="e">
        <f t="shared" si="6"/>
        <v>#DIV/0!</v>
      </c>
      <c r="X40" s="19">
        <v>20</v>
      </c>
      <c r="Y40" s="16"/>
      <c r="Z40" s="14"/>
      <c r="AA40" s="16" t="e">
        <f t="shared" si="5"/>
        <v>#DIV/0!</v>
      </c>
      <c r="AB40" s="14">
        <v>0</v>
      </c>
      <c r="AC40" s="17">
        <v>0</v>
      </c>
      <c r="AD40" s="18">
        <v>0</v>
      </c>
      <c r="AE40" s="19" t="e">
        <f>#REF!+G40+I40+K40+M40+T40+X40-Z40-AB40-AD40</f>
        <v>#REF!</v>
      </c>
      <c r="AF40" s="15" t="e">
        <f t="shared" si="1"/>
        <v>#REF!</v>
      </c>
      <c r="AG40" s="20" t="s">
        <v>126</v>
      </c>
    </row>
    <row r="41" spans="2:33" ht="22.5" thickBot="1" x14ac:dyDescent="0.3">
      <c r="B41" s="10">
        <v>35</v>
      </c>
      <c r="C41" s="11" t="s">
        <v>161</v>
      </c>
      <c r="D41" s="61"/>
      <c r="E41" s="70"/>
      <c r="F41" s="74"/>
      <c r="G41" s="74"/>
      <c r="H41" s="74"/>
      <c r="I41" s="74"/>
      <c r="J41" s="15"/>
      <c r="K41" s="29"/>
      <c r="L41" s="15">
        <f t="shared" si="2"/>
        <v>0</v>
      </c>
      <c r="M41" s="15" t="e">
        <f t="shared" si="3"/>
        <v>#DIV/0!</v>
      </c>
      <c r="N41" s="14">
        <v>10</v>
      </c>
      <c r="O41" s="83"/>
      <c r="P41" s="83"/>
      <c r="Q41" s="83"/>
      <c r="R41" s="83"/>
      <c r="S41" s="15"/>
      <c r="T41" s="15"/>
      <c r="U41" s="83"/>
      <c r="V41" s="83">
        <f t="shared" si="4"/>
        <v>0</v>
      </c>
      <c r="W41" s="15" t="e">
        <f t="shared" si="6"/>
        <v>#DIV/0!</v>
      </c>
      <c r="X41" s="19">
        <v>20</v>
      </c>
      <c r="Y41" s="16"/>
      <c r="Z41" s="14"/>
      <c r="AA41" s="16" t="e">
        <f t="shared" si="5"/>
        <v>#DIV/0!</v>
      </c>
      <c r="AB41" s="14">
        <v>0</v>
      </c>
      <c r="AC41" s="17">
        <v>0</v>
      </c>
      <c r="AD41" s="18">
        <v>0</v>
      </c>
      <c r="AE41" s="19" t="e">
        <f>#REF!+G41+I41+K41+M41+T41+X41-Z41-AB41-AD41</f>
        <v>#REF!</v>
      </c>
      <c r="AF41" s="15" t="e">
        <f t="shared" si="1"/>
        <v>#REF!</v>
      </c>
      <c r="AG41" s="20" t="s">
        <v>124</v>
      </c>
    </row>
    <row r="42" spans="2:33" ht="22.5" thickBot="1" x14ac:dyDescent="0.3">
      <c r="B42" s="10">
        <v>36</v>
      </c>
      <c r="C42" s="24" t="s">
        <v>162</v>
      </c>
      <c r="D42" s="61"/>
      <c r="E42" s="24"/>
      <c r="F42" s="74"/>
      <c r="G42" s="74"/>
      <c r="H42" s="74"/>
      <c r="I42" s="74"/>
      <c r="J42" s="15"/>
      <c r="K42" s="29"/>
      <c r="L42" s="15">
        <f t="shared" si="2"/>
        <v>0</v>
      </c>
      <c r="M42" s="15" t="e">
        <f t="shared" si="3"/>
        <v>#DIV/0!</v>
      </c>
      <c r="N42" s="14">
        <v>20</v>
      </c>
      <c r="O42" s="83"/>
      <c r="P42" s="83"/>
      <c r="Q42" s="83"/>
      <c r="R42" s="70">
        <v>47100</v>
      </c>
      <c r="S42" s="15"/>
      <c r="T42" s="15"/>
      <c r="U42" s="83"/>
      <c r="V42" s="83">
        <f t="shared" si="4"/>
        <v>47100</v>
      </c>
      <c r="W42" s="15" t="e">
        <f t="shared" si="6"/>
        <v>#DIV/0!</v>
      </c>
      <c r="X42" s="19">
        <v>20</v>
      </c>
      <c r="Y42" s="16"/>
      <c r="Z42" s="14"/>
      <c r="AA42" s="16" t="e">
        <f t="shared" si="5"/>
        <v>#DIV/0!</v>
      </c>
      <c r="AB42" s="14">
        <v>0</v>
      </c>
      <c r="AC42" s="17">
        <v>0</v>
      </c>
      <c r="AD42" s="18">
        <v>0</v>
      </c>
      <c r="AE42" s="19" t="e">
        <f>#REF!+G42+I42+K42+M42+T42+X42-Z42-AB42-AD42</f>
        <v>#REF!</v>
      </c>
      <c r="AF42" s="15" t="e">
        <f t="shared" si="1"/>
        <v>#REF!</v>
      </c>
      <c r="AG42" s="20" t="s">
        <v>126</v>
      </c>
    </row>
    <row r="43" spans="2:33" ht="22.5" thickBot="1" x14ac:dyDescent="0.3">
      <c r="B43" s="10">
        <v>37</v>
      </c>
      <c r="C43" s="11" t="s">
        <v>163</v>
      </c>
      <c r="D43" s="61"/>
      <c r="E43" s="70"/>
      <c r="F43" s="70"/>
      <c r="G43" s="74"/>
      <c r="H43" s="70">
        <v>4320</v>
      </c>
      <c r="I43" s="74"/>
      <c r="J43" s="15"/>
      <c r="K43" s="29"/>
      <c r="L43" s="15">
        <f t="shared" si="2"/>
        <v>4320</v>
      </c>
      <c r="M43" s="15" t="e">
        <f t="shared" si="3"/>
        <v>#DIV/0!</v>
      </c>
      <c r="N43" s="14">
        <v>10</v>
      </c>
      <c r="O43" s="83"/>
      <c r="P43" s="83"/>
      <c r="Q43" s="83"/>
      <c r="R43" s="83"/>
      <c r="S43" s="15"/>
      <c r="T43" s="15"/>
      <c r="U43" s="83"/>
      <c r="V43" s="83">
        <f t="shared" si="4"/>
        <v>0</v>
      </c>
      <c r="W43" s="15" t="e">
        <f t="shared" si="6"/>
        <v>#DIV/0!</v>
      </c>
      <c r="X43" s="19">
        <v>20</v>
      </c>
      <c r="Y43" s="16"/>
      <c r="Z43" s="14"/>
      <c r="AA43" s="16" t="e">
        <f t="shared" si="5"/>
        <v>#DIV/0!</v>
      </c>
      <c r="AB43" s="14">
        <v>0</v>
      </c>
      <c r="AC43" s="17">
        <v>0</v>
      </c>
      <c r="AD43" s="18">
        <v>0</v>
      </c>
      <c r="AE43" s="19" t="e">
        <f>#REF!+G43+I43+K43+M43+T43+X43-Z43-AB43-AD43</f>
        <v>#REF!</v>
      </c>
      <c r="AF43" s="15" t="e">
        <f t="shared" si="1"/>
        <v>#REF!</v>
      </c>
      <c r="AG43" s="20" t="s">
        <v>126</v>
      </c>
    </row>
    <row r="44" spans="2:33" ht="22.5" thickBot="1" x14ac:dyDescent="0.3">
      <c r="B44" s="10">
        <v>38</v>
      </c>
      <c r="C44" s="11" t="s">
        <v>164</v>
      </c>
      <c r="D44" s="61"/>
      <c r="E44" s="58"/>
      <c r="F44" s="74"/>
      <c r="G44" s="74"/>
      <c r="H44" s="74"/>
      <c r="I44" s="74"/>
      <c r="J44" s="15"/>
      <c r="K44" s="29"/>
      <c r="L44" s="15">
        <f t="shared" si="2"/>
        <v>0</v>
      </c>
      <c r="M44" s="15" t="e">
        <f t="shared" si="3"/>
        <v>#DIV/0!</v>
      </c>
      <c r="N44" s="14">
        <v>20</v>
      </c>
      <c r="O44" s="83">
        <v>2236.14</v>
      </c>
      <c r="P44" s="83">
        <v>1484.69</v>
      </c>
      <c r="Q44" s="83"/>
      <c r="R44" s="83"/>
      <c r="S44" s="15"/>
      <c r="T44" s="15"/>
      <c r="U44" s="83"/>
      <c r="V44" s="83">
        <f t="shared" si="4"/>
        <v>3720.83</v>
      </c>
      <c r="W44" s="15" t="e">
        <f t="shared" si="6"/>
        <v>#DIV/0!</v>
      </c>
      <c r="X44" s="19">
        <v>20</v>
      </c>
      <c r="Y44" s="16"/>
      <c r="Z44" s="14"/>
      <c r="AA44" s="16" t="e">
        <f t="shared" si="5"/>
        <v>#DIV/0!</v>
      </c>
      <c r="AB44" s="14">
        <v>0</v>
      </c>
      <c r="AC44" s="17">
        <v>0</v>
      </c>
      <c r="AD44" s="18">
        <v>0</v>
      </c>
      <c r="AE44" s="19" t="e">
        <f>#REF!+G44+I44+K44+M44+T44+X44-Z44-AB44-AD44</f>
        <v>#REF!</v>
      </c>
      <c r="AF44" s="15" t="e">
        <f t="shared" si="1"/>
        <v>#REF!</v>
      </c>
      <c r="AG44" s="20" t="s">
        <v>124</v>
      </c>
    </row>
    <row r="45" spans="2:33" ht="33" thickBot="1" x14ac:dyDescent="0.3">
      <c r="B45" s="10">
        <v>39</v>
      </c>
      <c r="C45" s="11" t="s">
        <v>165</v>
      </c>
      <c r="D45" s="61"/>
      <c r="E45" s="58"/>
      <c r="F45" s="74"/>
      <c r="G45" s="74"/>
      <c r="H45" s="74"/>
      <c r="I45" s="74"/>
      <c r="J45" s="15"/>
      <c r="K45" s="70">
        <v>1196</v>
      </c>
      <c r="L45" s="15">
        <f t="shared" si="2"/>
        <v>1196</v>
      </c>
      <c r="M45" s="15" t="e">
        <f t="shared" si="3"/>
        <v>#DIV/0!</v>
      </c>
      <c r="N45" s="14">
        <v>20</v>
      </c>
      <c r="O45" s="83"/>
      <c r="P45" s="83"/>
      <c r="Q45" s="83"/>
      <c r="R45" s="83"/>
      <c r="S45" s="15"/>
      <c r="T45" s="15"/>
      <c r="U45" s="83"/>
      <c r="V45" s="83">
        <f t="shared" si="4"/>
        <v>0</v>
      </c>
      <c r="W45" s="15" t="e">
        <f t="shared" si="6"/>
        <v>#DIV/0!</v>
      </c>
      <c r="X45" s="19">
        <v>20</v>
      </c>
      <c r="Y45" s="16"/>
      <c r="Z45" s="14"/>
      <c r="AA45" s="16" t="e">
        <f t="shared" si="5"/>
        <v>#DIV/0!</v>
      </c>
      <c r="AB45" s="14">
        <v>0</v>
      </c>
      <c r="AC45" s="17">
        <v>0</v>
      </c>
      <c r="AD45" s="18">
        <v>0</v>
      </c>
      <c r="AE45" s="19" t="e">
        <f>#REF!+G45+I45+K45+M45+T45+X45-Z45-AB45-AD45</f>
        <v>#REF!</v>
      </c>
      <c r="AF45" s="15" t="e">
        <f t="shared" si="1"/>
        <v>#REF!</v>
      </c>
      <c r="AG45" s="20" t="s">
        <v>147</v>
      </c>
    </row>
    <row r="46" spans="2:33" ht="22.5" thickBot="1" x14ac:dyDescent="0.3">
      <c r="B46" s="10">
        <v>40</v>
      </c>
      <c r="C46" s="11" t="s">
        <v>166</v>
      </c>
      <c r="D46" s="61"/>
      <c r="E46" s="70"/>
      <c r="F46" s="74"/>
      <c r="G46" s="74"/>
      <c r="H46" s="74"/>
      <c r="I46" s="74"/>
      <c r="J46" s="15"/>
      <c r="K46" s="29"/>
      <c r="L46" s="15">
        <f t="shared" si="2"/>
        <v>0</v>
      </c>
      <c r="M46" s="15" t="e">
        <f t="shared" si="3"/>
        <v>#DIV/0!</v>
      </c>
      <c r="N46" s="14">
        <v>20</v>
      </c>
      <c r="O46" s="83"/>
      <c r="P46" s="83"/>
      <c r="Q46" s="83"/>
      <c r="R46" s="83"/>
      <c r="S46" s="15"/>
      <c r="T46" s="15">
        <v>46490</v>
      </c>
      <c r="U46" s="83"/>
      <c r="V46" s="83">
        <f t="shared" si="4"/>
        <v>46490</v>
      </c>
      <c r="W46" s="15" t="e">
        <f t="shared" si="6"/>
        <v>#DIV/0!</v>
      </c>
      <c r="X46" s="19">
        <v>20</v>
      </c>
      <c r="Y46" s="16"/>
      <c r="Z46" s="14"/>
      <c r="AA46" s="16" t="e">
        <f t="shared" si="5"/>
        <v>#DIV/0!</v>
      </c>
      <c r="AB46" s="14">
        <v>0</v>
      </c>
      <c r="AC46" s="17">
        <v>1</v>
      </c>
      <c r="AD46" s="18">
        <v>10</v>
      </c>
      <c r="AE46" s="19" t="e">
        <f>#REF!+G46+I46+K46+M46+T46+X46-Z46-AB46-AD46</f>
        <v>#REF!</v>
      </c>
      <c r="AF46" s="15" t="e">
        <f t="shared" si="1"/>
        <v>#REF!</v>
      </c>
      <c r="AG46" s="20" t="s">
        <v>126</v>
      </c>
    </row>
    <row r="47" spans="2:33" ht="33" thickBot="1" x14ac:dyDescent="0.3">
      <c r="B47" s="10">
        <v>41</v>
      </c>
      <c r="C47" s="11" t="s">
        <v>167</v>
      </c>
      <c r="D47" s="61"/>
      <c r="E47" s="70"/>
      <c r="F47" s="74"/>
      <c r="G47" s="74"/>
      <c r="H47" s="70">
        <v>33987.599999999999</v>
      </c>
      <c r="I47" s="74"/>
      <c r="J47" s="15"/>
      <c r="K47" s="29"/>
      <c r="L47" s="15">
        <f t="shared" si="2"/>
        <v>33987.599999999999</v>
      </c>
      <c r="M47" s="15" t="e">
        <f t="shared" si="3"/>
        <v>#DIV/0!</v>
      </c>
      <c r="N47" s="14">
        <v>10</v>
      </c>
      <c r="O47" s="83">
        <v>2120.16</v>
      </c>
      <c r="P47" s="83"/>
      <c r="Q47" s="83"/>
      <c r="R47" s="83"/>
      <c r="S47" s="15"/>
      <c r="T47" s="15"/>
      <c r="U47" s="83"/>
      <c r="V47" s="83">
        <f t="shared" si="4"/>
        <v>2120.16</v>
      </c>
      <c r="W47" s="15" t="e">
        <f t="shared" si="6"/>
        <v>#DIV/0!</v>
      </c>
      <c r="X47" s="19">
        <v>20</v>
      </c>
      <c r="Y47" s="16"/>
      <c r="Z47" s="14"/>
      <c r="AA47" s="16" t="e">
        <f t="shared" si="5"/>
        <v>#DIV/0!</v>
      </c>
      <c r="AB47" s="14">
        <v>0</v>
      </c>
      <c r="AC47" s="17">
        <v>0</v>
      </c>
      <c r="AD47" s="18">
        <v>0</v>
      </c>
      <c r="AE47" s="19" t="e">
        <f>#REF!+G47+I47+K47+M47+T47+X47-Z47-AB47-AD47</f>
        <v>#REF!</v>
      </c>
      <c r="AF47" s="15" t="e">
        <f t="shared" si="1"/>
        <v>#REF!</v>
      </c>
      <c r="AG47" s="20" t="s">
        <v>126</v>
      </c>
    </row>
    <row r="48" spans="2:33" ht="22.5" thickBot="1" x14ac:dyDescent="0.3">
      <c r="B48" s="10">
        <v>42</v>
      </c>
      <c r="C48" s="11" t="s">
        <v>168</v>
      </c>
      <c r="D48" s="61"/>
      <c r="E48" s="70"/>
      <c r="F48" s="70"/>
      <c r="G48" s="74"/>
      <c r="H48" s="74"/>
      <c r="I48" s="74"/>
      <c r="J48" s="15"/>
      <c r="K48" s="29"/>
      <c r="L48" s="15">
        <f t="shared" si="2"/>
        <v>0</v>
      </c>
      <c r="M48" s="15" t="e">
        <f t="shared" si="3"/>
        <v>#DIV/0!</v>
      </c>
      <c r="N48" s="14">
        <v>20</v>
      </c>
      <c r="O48" s="83"/>
      <c r="P48" s="83">
        <v>2377.98</v>
      </c>
      <c r="Q48" s="83"/>
      <c r="R48" s="83"/>
      <c r="S48" s="15"/>
      <c r="T48" s="15"/>
      <c r="U48" s="83"/>
      <c r="V48" s="83">
        <f t="shared" si="4"/>
        <v>2377.98</v>
      </c>
      <c r="W48" s="15" t="e">
        <f t="shared" si="6"/>
        <v>#DIV/0!</v>
      </c>
      <c r="X48" s="19">
        <v>20</v>
      </c>
      <c r="Y48" s="16"/>
      <c r="Z48" s="14"/>
      <c r="AA48" s="16" t="e">
        <f t="shared" si="5"/>
        <v>#DIV/0!</v>
      </c>
      <c r="AB48" s="14">
        <v>0</v>
      </c>
      <c r="AC48" s="17">
        <v>0</v>
      </c>
      <c r="AD48" s="18">
        <v>0</v>
      </c>
      <c r="AE48" s="19" t="e">
        <f>#REF!+G48+I48+K48+M48+T48+X48-Z48-AB48-AD48</f>
        <v>#REF!</v>
      </c>
      <c r="AF48" s="15" t="e">
        <f t="shared" si="1"/>
        <v>#REF!</v>
      </c>
      <c r="AG48" s="20" t="s">
        <v>124</v>
      </c>
    </row>
    <row r="49" spans="2:33" ht="22.5" thickBot="1" x14ac:dyDescent="0.3">
      <c r="B49" s="10">
        <v>43</v>
      </c>
      <c r="C49" s="11" t="s">
        <v>169</v>
      </c>
      <c r="D49" s="61"/>
      <c r="E49" s="70"/>
      <c r="F49" s="70"/>
      <c r="G49" s="74"/>
      <c r="H49" s="74"/>
      <c r="I49" s="74"/>
      <c r="J49" s="15"/>
      <c r="K49" s="29"/>
      <c r="L49" s="15">
        <f t="shared" si="2"/>
        <v>0</v>
      </c>
      <c r="M49" s="15" t="e">
        <f t="shared" si="3"/>
        <v>#DIV/0!</v>
      </c>
      <c r="N49" s="14">
        <v>20</v>
      </c>
      <c r="O49" s="83"/>
      <c r="P49" s="83"/>
      <c r="Q49" s="83"/>
      <c r="R49" s="83"/>
      <c r="S49" s="15"/>
      <c r="T49" s="15"/>
      <c r="U49" s="83"/>
      <c r="V49" s="83">
        <f t="shared" si="4"/>
        <v>0</v>
      </c>
      <c r="W49" s="15" t="e">
        <f t="shared" si="6"/>
        <v>#DIV/0!</v>
      </c>
      <c r="X49" s="19">
        <v>20</v>
      </c>
      <c r="Y49" s="16"/>
      <c r="Z49" s="14"/>
      <c r="AA49" s="16" t="e">
        <f t="shared" si="5"/>
        <v>#DIV/0!</v>
      </c>
      <c r="AB49" s="14">
        <v>0</v>
      </c>
      <c r="AC49" s="17">
        <v>1</v>
      </c>
      <c r="AD49" s="18">
        <v>10</v>
      </c>
      <c r="AE49" s="19" t="e">
        <f>#REF!+G49+I49+K49+M49+T49+X49-Z49-AB49-AD49</f>
        <v>#REF!</v>
      </c>
      <c r="AF49" s="15" t="e">
        <f t="shared" si="1"/>
        <v>#REF!</v>
      </c>
      <c r="AG49" s="20" t="s">
        <v>147</v>
      </c>
    </row>
    <row r="50" spans="2:33" ht="22.5" thickBot="1" x14ac:dyDescent="0.3">
      <c r="B50" s="10">
        <v>44</v>
      </c>
      <c r="C50" s="23" t="s">
        <v>170</v>
      </c>
      <c r="D50" s="61"/>
      <c r="E50" s="70"/>
      <c r="F50" s="70"/>
      <c r="G50" s="74"/>
      <c r="H50" s="74"/>
      <c r="I50" s="74"/>
      <c r="J50" s="15"/>
      <c r="K50" s="29"/>
      <c r="L50" s="15">
        <f t="shared" si="2"/>
        <v>0</v>
      </c>
      <c r="M50" s="15" t="e">
        <f t="shared" si="3"/>
        <v>#DIV/0!</v>
      </c>
      <c r="N50" s="14">
        <v>20</v>
      </c>
      <c r="O50" s="83"/>
      <c r="P50" s="83"/>
      <c r="Q50" s="83"/>
      <c r="R50" s="83"/>
      <c r="S50" s="15"/>
      <c r="T50" s="15"/>
      <c r="U50" s="83">
        <v>14700</v>
      </c>
      <c r="V50" s="83">
        <f t="shared" si="4"/>
        <v>14700</v>
      </c>
      <c r="W50" s="15" t="e">
        <f t="shared" si="6"/>
        <v>#DIV/0!</v>
      </c>
      <c r="X50" s="19">
        <v>20</v>
      </c>
      <c r="Y50" s="16"/>
      <c r="Z50" s="14"/>
      <c r="AA50" s="16" t="e">
        <f t="shared" si="5"/>
        <v>#DIV/0!</v>
      </c>
      <c r="AB50" s="14">
        <v>0</v>
      </c>
      <c r="AC50" s="17">
        <v>0</v>
      </c>
      <c r="AD50" s="18">
        <v>0</v>
      </c>
      <c r="AE50" s="19" t="e">
        <f>#REF!+G50+I50+K50+M50+T50+X50-Z50-AB50-AD50</f>
        <v>#REF!</v>
      </c>
      <c r="AF50" s="15" t="e">
        <f t="shared" si="1"/>
        <v>#REF!</v>
      </c>
      <c r="AG50" s="20" t="s">
        <v>126</v>
      </c>
    </row>
    <row r="51" spans="2:33" ht="22.5" thickBot="1" x14ac:dyDescent="0.3">
      <c r="B51" s="10">
        <v>45</v>
      </c>
      <c r="C51" s="23" t="s">
        <v>171</v>
      </c>
      <c r="D51" s="61"/>
      <c r="E51" s="70"/>
      <c r="F51" s="70"/>
      <c r="G51" s="74"/>
      <c r="H51" s="74"/>
      <c r="I51" s="74"/>
      <c r="J51" s="15"/>
      <c r="K51" s="29"/>
      <c r="L51" s="15">
        <f t="shared" si="2"/>
        <v>0</v>
      </c>
      <c r="M51" s="15" t="e">
        <f t="shared" si="3"/>
        <v>#DIV/0!</v>
      </c>
      <c r="N51" s="14">
        <v>0</v>
      </c>
      <c r="O51" s="83"/>
      <c r="P51" s="83"/>
      <c r="Q51" s="83"/>
      <c r="R51" s="83"/>
      <c r="S51" s="15"/>
      <c r="T51" s="15"/>
      <c r="U51" s="83"/>
      <c r="V51" s="83">
        <f t="shared" si="4"/>
        <v>0</v>
      </c>
      <c r="W51" s="15" t="e">
        <f t="shared" si="6"/>
        <v>#DIV/0!</v>
      </c>
      <c r="X51" s="19">
        <v>20</v>
      </c>
      <c r="Y51" s="16"/>
      <c r="Z51" s="14"/>
      <c r="AA51" s="16" t="e">
        <f t="shared" si="5"/>
        <v>#DIV/0!</v>
      </c>
      <c r="AB51" s="14">
        <v>0</v>
      </c>
      <c r="AC51" s="17">
        <v>0</v>
      </c>
      <c r="AD51" s="18">
        <v>0</v>
      </c>
      <c r="AE51" s="19" t="e">
        <f>#REF!+G51+I51+K51+M51+T51+X51-Z51-AB51-AD51</f>
        <v>#REF!</v>
      </c>
      <c r="AF51" s="15" t="e">
        <f t="shared" si="1"/>
        <v>#REF!</v>
      </c>
      <c r="AG51" s="20" t="s">
        <v>147</v>
      </c>
    </row>
    <row r="52" spans="2:33" ht="22.5" thickBot="1" x14ac:dyDescent="0.3">
      <c r="B52" s="10">
        <v>46</v>
      </c>
      <c r="C52" s="11" t="s">
        <v>172</v>
      </c>
      <c r="D52" s="61"/>
      <c r="E52" s="58"/>
      <c r="F52" s="70"/>
      <c r="G52" s="74"/>
      <c r="H52" s="74"/>
      <c r="I52" s="74"/>
      <c r="J52" s="15"/>
      <c r="K52" s="29"/>
      <c r="L52" s="15">
        <f t="shared" si="2"/>
        <v>0</v>
      </c>
      <c r="M52" s="15" t="e">
        <f t="shared" si="3"/>
        <v>#DIV/0!</v>
      </c>
      <c r="N52" s="14">
        <v>20</v>
      </c>
      <c r="O52" s="83"/>
      <c r="P52" s="83">
        <v>16888.34</v>
      </c>
      <c r="Q52" s="83"/>
      <c r="R52" s="83"/>
      <c r="S52" s="15"/>
      <c r="T52" s="15"/>
      <c r="U52" s="83"/>
      <c r="V52" s="83">
        <f t="shared" si="4"/>
        <v>16888.34</v>
      </c>
      <c r="W52" s="15" t="e">
        <f t="shared" si="6"/>
        <v>#DIV/0!</v>
      </c>
      <c r="X52" s="19">
        <v>20</v>
      </c>
      <c r="Y52" s="16"/>
      <c r="Z52" s="14"/>
      <c r="AA52" s="16" t="e">
        <f t="shared" si="5"/>
        <v>#DIV/0!</v>
      </c>
      <c r="AB52" s="14">
        <v>10</v>
      </c>
      <c r="AC52" s="17">
        <v>0</v>
      </c>
      <c r="AD52" s="18">
        <v>0</v>
      </c>
      <c r="AE52" s="19" t="e">
        <f>#REF!+G52+I52+K52+M52+T52+X52-Z52-AB52-AD52</f>
        <v>#REF!</v>
      </c>
      <c r="AF52" s="15" t="e">
        <f t="shared" si="1"/>
        <v>#REF!</v>
      </c>
      <c r="AG52" s="20" t="s">
        <v>147</v>
      </c>
    </row>
    <row r="53" spans="2:33" ht="22.5" thickBot="1" x14ac:dyDescent="0.3">
      <c r="B53" s="10">
        <v>47</v>
      </c>
      <c r="C53" s="22" t="s">
        <v>173</v>
      </c>
      <c r="D53" s="61"/>
      <c r="E53" s="70"/>
      <c r="F53" s="70"/>
      <c r="G53" s="74"/>
      <c r="H53" s="74"/>
      <c r="I53" s="74"/>
      <c r="J53" s="15"/>
      <c r="K53" s="29"/>
      <c r="L53" s="15">
        <f t="shared" si="2"/>
        <v>0</v>
      </c>
      <c r="M53" s="15" t="e">
        <f t="shared" si="3"/>
        <v>#DIV/0!</v>
      </c>
      <c r="N53" s="14">
        <v>20</v>
      </c>
      <c r="O53" s="83"/>
      <c r="P53" s="83"/>
      <c r="Q53" s="83"/>
      <c r="R53" s="83"/>
      <c r="S53" s="15"/>
      <c r="T53" s="15"/>
      <c r="U53" s="83"/>
      <c r="V53" s="83">
        <f t="shared" si="4"/>
        <v>0</v>
      </c>
      <c r="W53" s="15" t="e">
        <f t="shared" si="6"/>
        <v>#DIV/0!</v>
      </c>
      <c r="X53" s="19">
        <v>20</v>
      </c>
      <c r="Y53" s="16"/>
      <c r="Z53" s="14"/>
      <c r="AA53" s="16" t="e">
        <f t="shared" si="5"/>
        <v>#DIV/0!</v>
      </c>
      <c r="AB53" s="14">
        <v>0</v>
      </c>
      <c r="AC53" s="17">
        <v>0</v>
      </c>
      <c r="AD53" s="18">
        <v>0</v>
      </c>
      <c r="AE53" s="19" t="e">
        <f>#REF!+G53+I53+K53+M53+T53+X53-Z53-AB53-AD53</f>
        <v>#REF!</v>
      </c>
      <c r="AF53" s="15" t="e">
        <f t="shared" si="1"/>
        <v>#REF!</v>
      </c>
      <c r="AG53" s="20" t="s">
        <v>126</v>
      </c>
    </row>
    <row r="54" spans="2:33" ht="22.5" thickBot="1" x14ac:dyDescent="0.3">
      <c r="B54" s="10">
        <v>48</v>
      </c>
      <c r="C54" s="11" t="s">
        <v>174</v>
      </c>
      <c r="D54" s="61"/>
      <c r="E54" s="70"/>
      <c r="F54" s="70"/>
      <c r="G54" s="74"/>
      <c r="H54" s="74"/>
      <c r="I54" s="74"/>
      <c r="J54" s="15"/>
      <c r="K54" s="29"/>
      <c r="L54" s="15">
        <f t="shared" si="2"/>
        <v>0</v>
      </c>
      <c r="M54" s="15" t="e">
        <f t="shared" si="3"/>
        <v>#DIV/0!</v>
      </c>
      <c r="N54" s="14">
        <v>20</v>
      </c>
      <c r="O54" s="83"/>
      <c r="P54" s="83"/>
      <c r="Q54" s="83"/>
      <c r="R54" s="83"/>
      <c r="S54" s="15"/>
      <c r="T54" s="15"/>
      <c r="U54" s="83"/>
      <c r="V54" s="83">
        <f t="shared" si="4"/>
        <v>0</v>
      </c>
      <c r="W54" s="15" t="e">
        <f t="shared" si="6"/>
        <v>#DIV/0!</v>
      </c>
      <c r="X54" s="19">
        <v>20</v>
      </c>
      <c r="Y54" s="16"/>
      <c r="Z54" s="14"/>
      <c r="AA54" s="16" t="e">
        <f t="shared" si="5"/>
        <v>#DIV/0!</v>
      </c>
      <c r="AB54" s="14">
        <v>0</v>
      </c>
      <c r="AC54" s="17">
        <v>0</v>
      </c>
      <c r="AD54" s="18">
        <v>0</v>
      </c>
      <c r="AE54" s="19" t="e">
        <f>#REF!+G54+I54+K54+M54+T54+X54-Z54-AB54-AD54</f>
        <v>#REF!</v>
      </c>
      <c r="AF54" s="15" t="e">
        <f t="shared" si="1"/>
        <v>#REF!</v>
      </c>
      <c r="AG54" s="20" t="s">
        <v>124</v>
      </c>
    </row>
    <row r="55" spans="2:33" ht="22.5" thickBot="1" x14ac:dyDescent="0.3">
      <c r="B55" s="10">
        <v>49</v>
      </c>
      <c r="C55" s="11" t="s">
        <v>175</v>
      </c>
      <c r="D55" s="61"/>
      <c r="E55" s="70"/>
      <c r="F55" s="74"/>
      <c r="G55" s="74"/>
      <c r="H55" s="74"/>
      <c r="I55" s="74"/>
      <c r="J55" s="15"/>
      <c r="K55" s="29"/>
      <c r="L55" s="15">
        <f t="shared" si="2"/>
        <v>0</v>
      </c>
      <c r="M55" s="15" t="e">
        <f t="shared" si="3"/>
        <v>#DIV/0!</v>
      </c>
      <c r="N55" s="14">
        <v>10</v>
      </c>
      <c r="O55" s="83"/>
      <c r="P55" s="83"/>
      <c r="Q55" s="83"/>
      <c r="R55" s="83"/>
      <c r="S55" s="15"/>
      <c r="T55" s="15"/>
      <c r="U55" s="83"/>
      <c r="V55" s="83">
        <f t="shared" si="4"/>
        <v>0</v>
      </c>
      <c r="W55" s="15" t="e">
        <f t="shared" si="6"/>
        <v>#DIV/0!</v>
      </c>
      <c r="X55" s="19">
        <v>20</v>
      </c>
      <c r="Y55" s="16"/>
      <c r="Z55" s="14"/>
      <c r="AA55" s="16" t="e">
        <f t="shared" si="5"/>
        <v>#DIV/0!</v>
      </c>
      <c r="AB55" s="14">
        <v>0</v>
      </c>
      <c r="AC55" s="17">
        <v>0</v>
      </c>
      <c r="AD55" s="18">
        <v>0</v>
      </c>
      <c r="AE55" s="19" t="e">
        <f>#REF!+G55+I55+K55+M55+T55+X55-Z55-AB55-AD55</f>
        <v>#REF!</v>
      </c>
      <c r="AF55" s="15" t="e">
        <f t="shared" si="1"/>
        <v>#REF!</v>
      </c>
      <c r="AG55" s="20" t="s">
        <v>126</v>
      </c>
    </row>
    <row r="56" spans="2:33" ht="22.5" thickBot="1" x14ac:dyDescent="0.3">
      <c r="B56" s="10">
        <v>50</v>
      </c>
      <c r="C56" s="28" t="s">
        <v>198</v>
      </c>
      <c r="D56" s="61"/>
      <c r="E56" s="70"/>
      <c r="F56" s="70"/>
      <c r="G56" s="74"/>
      <c r="H56" s="74"/>
      <c r="I56" s="74">
        <v>4891</v>
      </c>
      <c r="J56" s="15"/>
      <c r="K56" s="29"/>
      <c r="L56" s="15">
        <f t="shared" si="2"/>
        <v>4891</v>
      </c>
      <c r="M56" s="15" t="e">
        <f t="shared" si="3"/>
        <v>#DIV/0!</v>
      </c>
      <c r="N56" s="14">
        <v>20</v>
      </c>
      <c r="O56" s="83"/>
      <c r="P56" s="83"/>
      <c r="Q56" s="83"/>
      <c r="R56" s="83"/>
      <c r="S56" s="15"/>
      <c r="T56" s="15"/>
      <c r="U56" s="83"/>
      <c r="V56" s="83">
        <f t="shared" si="4"/>
        <v>0</v>
      </c>
      <c r="W56" s="15" t="e">
        <f t="shared" si="6"/>
        <v>#DIV/0!</v>
      </c>
      <c r="X56" s="19">
        <v>20</v>
      </c>
      <c r="Y56" s="16"/>
      <c r="Z56" s="14"/>
      <c r="AA56" s="16" t="e">
        <f t="shared" si="5"/>
        <v>#DIV/0!</v>
      </c>
      <c r="AB56" s="14">
        <v>0</v>
      </c>
      <c r="AC56" s="17">
        <v>0</v>
      </c>
      <c r="AD56" s="18">
        <v>0</v>
      </c>
      <c r="AE56" s="19" t="e">
        <f>#REF!+G56+I56+K56+M56+T56+X56-Z56-AB56-AD56</f>
        <v>#REF!</v>
      </c>
      <c r="AF56" s="15" t="e">
        <f t="shared" si="1"/>
        <v>#REF!</v>
      </c>
      <c r="AG56" s="20" t="s">
        <v>124</v>
      </c>
    </row>
    <row r="57" spans="2:33" ht="22.5" thickBot="1" x14ac:dyDescent="0.3">
      <c r="B57" s="10">
        <v>51</v>
      </c>
      <c r="C57" s="11" t="s">
        <v>177</v>
      </c>
      <c r="D57" s="61"/>
      <c r="E57" s="58"/>
      <c r="F57" s="70"/>
      <c r="G57" s="74"/>
      <c r="H57" s="74"/>
      <c r="I57" s="74"/>
      <c r="J57" s="15"/>
      <c r="K57" s="29"/>
      <c r="L57" s="15">
        <f t="shared" si="2"/>
        <v>0</v>
      </c>
      <c r="M57" s="15" t="e">
        <f t="shared" si="3"/>
        <v>#DIV/0!</v>
      </c>
      <c r="N57" s="14">
        <v>20</v>
      </c>
      <c r="O57" s="83"/>
      <c r="P57" s="83"/>
      <c r="Q57" s="83"/>
      <c r="R57" s="83"/>
      <c r="S57" s="15"/>
      <c r="T57" s="15"/>
      <c r="U57" s="83"/>
      <c r="V57" s="83">
        <f t="shared" si="4"/>
        <v>0</v>
      </c>
      <c r="W57" s="15" t="e">
        <f t="shared" si="6"/>
        <v>#DIV/0!</v>
      </c>
      <c r="X57" s="19">
        <v>20</v>
      </c>
      <c r="Y57" s="16"/>
      <c r="Z57" s="14"/>
      <c r="AA57" s="16" t="e">
        <f t="shared" si="5"/>
        <v>#DIV/0!</v>
      </c>
      <c r="AB57" s="14">
        <v>0</v>
      </c>
      <c r="AC57" s="17">
        <v>0</v>
      </c>
      <c r="AD57" s="18">
        <v>0</v>
      </c>
      <c r="AE57" s="19" t="e">
        <f>#REF!+G57+I57+K57+M57+T57+X57-Z57-AB57-AD57</f>
        <v>#REF!</v>
      </c>
      <c r="AF57" s="15" t="e">
        <f t="shared" si="1"/>
        <v>#REF!</v>
      </c>
      <c r="AG57" s="20" t="s">
        <v>124</v>
      </c>
    </row>
    <row r="58" spans="2:33" ht="22.5" thickBot="1" x14ac:dyDescent="0.3">
      <c r="B58" s="10">
        <v>52</v>
      </c>
      <c r="C58" s="11" t="s">
        <v>178</v>
      </c>
      <c r="D58" s="61"/>
      <c r="E58" s="70"/>
      <c r="F58" s="70"/>
      <c r="G58" s="70">
        <v>652.16999999999996</v>
      </c>
      <c r="H58" s="74"/>
      <c r="I58" s="74"/>
      <c r="J58" s="15"/>
      <c r="K58" s="29"/>
      <c r="L58" s="15">
        <f t="shared" si="2"/>
        <v>652.16999999999996</v>
      </c>
      <c r="M58" s="15" t="e">
        <f t="shared" si="3"/>
        <v>#DIV/0!</v>
      </c>
      <c r="N58" s="14">
        <v>10</v>
      </c>
      <c r="O58" s="83"/>
      <c r="P58" s="83"/>
      <c r="Q58" s="83">
        <v>39500</v>
      </c>
      <c r="R58" s="70">
        <v>36399</v>
      </c>
      <c r="S58" s="15"/>
      <c r="T58" s="15"/>
      <c r="U58" s="83"/>
      <c r="V58" s="83">
        <f t="shared" si="4"/>
        <v>75899</v>
      </c>
      <c r="W58" s="15" t="e">
        <f t="shared" si="6"/>
        <v>#DIV/0!</v>
      </c>
      <c r="X58" s="19">
        <v>10</v>
      </c>
      <c r="Y58" s="16"/>
      <c r="Z58" s="14"/>
      <c r="AA58" s="16" t="e">
        <f t="shared" si="5"/>
        <v>#DIV/0!</v>
      </c>
      <c r="AB58" s="14">
        <v>0</v>
      </c>
      <c r="AC58" s="17">
        <v>0</v>
      </c>
      <c r="AD58" s="18">
        <v>0</v>
      </c>
      <c r="AE58" s="19" t="e">
        <f>#REF!+G58+I58+K58+M58+T58+X58-Z58-AB58-AD58</f>
        <v>#REF!</v>
      </c>
      <c r="AF58" s="15" t="e">
        <f t="shared" si="1"/>
        <v>#REF!</v>
      </c>
      <c r="AG58" s="20" t="s">
        <v>124</v>
      </c>
    </row>
    <row r="59" spans="2:33" ht="22.5" thickBot="1" x14ac:dyDescent="0.3">
      <c r="B59" s="10">
        <v>53</v>
      </c>
      <c r="C59" s="11" t="s">
        <v>179</v>
      </c>
      <c r="D59" s="61"/>
      <c r="E59" s="70"/>
      <c r="F59" s="70"/>
      <c r="G59" s="74"/>
      <c r="H59" s="74"/>
      <c r="I59" s="74"/>
      <c r="J59" s="15"/>
      <c r="K59" s="29"/>
      <c r="L59" s="15">
        <f t="shared" si="2"/>
        <v>0</v>
      </c>
      <c r="M59" s="15" t="e">
        <f t="shared" si="3"/>
        <v>#DIV/0!</v>
      </c>
      <c r="N59" s="14">
        <v>10</v>
      </c>
      <c r="O59" s="83"/>
      <c r="P59" s="83">
        <v>79839.23</v>
      </c>
      <c r="Q59" s="83"/>
      <c r="R59" s="83"/>
      <c r="S59" s="15"/>
      <c r="T59" s="15"/>
      <c r="U59" s="83"/>
      <c r="V59" s="83">
        <f t="shared" si="4"/>
        <v>79839.23</v>
      </c>
      <c r="W59" s="15" t="e">
        <f t="shared" si="6"/>
        <v>#DIV/0!</v>
      </c>
      <c r="X59" s="19">
        <v>10</v>
      </c>
      <c r="Y59" s="16"/>
      <c r="Z59" s="14"/>
      <c r="AA59" s="16" t="e">
        <f t="shared" si="5"/>
        <v>#DIV/0!</v>
      </c>
      <c r="AB59" s="14">
        <v>0</v>
      </c>
      <c r="AC59" s="17">
        <v>0</v>
      </c>
      <c r="AD59" s="18">
        <v>0</v>
      </c>
      <c r="AE59" s="19" t="e">
        <f>#REF!+G59+I59+K59+M59+T59+X59-Z59-AB59-AD59</f>
        <v>#REF!</v>
      </c>
      <c r="AF59" s="15" t="e">
        <f t="shared" si="1"/>
        <v>#REF!</v>
      </c>
      <c r="AG59" s="20" t="s">
        <v>126</v>
      </c>
    </row>
    <row r="60" spans="2:33" ht="22.5" thickBot="1" x14ac:dyDescent="0.3">
      <c r="B60" s="10">
        <v>54</v>
      </c>
      <c r="C60" s="11" t="s">
        <v>180</v>
      </c>
      <c r="D60" s="61"/>
      <c r="E60" s="70"/>
      <c r="F60" s="70"/>
      <c r="G60" s="74"/>
      <c r="H60" s="74"/>
      <c r="I60" s="74"/>
      <c r="J60" s="15"/>
      <c r="K60" s="29"/>
      <c r="L60" s="15">
        <f t="shared" si="2"/>
        <v>0</v>
      </c>
      <c r="M60" s="15" t="e">
        <f t="shared" si="3"/>
        <v>#DIV/0!</v>
      </c>
      <c r="N60" s="14">
        <v>20</v>
      </c>
      <c r="O60" s="83">
        <v>330</v>
      </c>
      <c r="P60" s="83"/>
      <c r="Q60" s="83">
        <v>13532.41</v>
      </c>
      <c r="R60" s="70">
        <v>26318.87</v>
      </c>
      <c r="S60" s="15"/>
      <c r="T60" s="15"/>
      <c r="U60" s="83">
        <v>27560</v>
      </c>
      <c r="V60" s="83">
        <f t="shared" si="4"/>
        <v>67741.279999999999</v>
      </c>
      <c r="W60" s="15" t="e">
        <f t="shared" si="6"/>
        <v>#DIV/0!</v>
      </c>
      <c r="X60" s="19">
        <v>20</v>
      </c>
      <c r="Y60" s="16"/>
      <c r="Z60" s="14"/>
      <c r="AA60" s="16" t="e">
        <f t="shared" si="5"/>
        <v>#DIV/0!</v>
      </c>
      <c r="AB60" s="14">
        <v>0</v>
      </c>
      <c r="AC60" s="17">
        <v>0</v>
      </c>
      <c r="AD60" s="18">
        <v>0</v>
      </c>
      <c r="AE60" s="19" t="e">
        <f>#REF!+G60+I60+K60+M60+T60+X60-Z60-AB60-AD60</f>
        <v>#REF!</v>
      </c>
      <c r="AF60" s="15" t="e">
        <f t="shared" si="1"/>
        <v>#REF!</v>
      </c>
      <c r="AG60" s="20" t="s">
        <v>124</v>
      </c>
    </row>
    <row r="61" spans="2:33" ht="54" thickBot="1" x14ac:dyDescent="0.3">
      <c r="B61" s="10">
        <v>55</v>
      </c>
      <c r="C61" s="11" t="s">
        <v>181</v>
      </c>
      <c r="D61" s="61"/>
      <c r="E61" s="70"/>
      <c r="F61" s="70"/>
      <c r="G61" s="74"/>
      <c r="H61" s="74"/>
      <c r="I61" s="74"/>
      <c r="J61" s="15">
        <v>6025</v>
      </c>
      <c r="K61" s="29"/>
      <c r="L61" s="15">
        <f t="shared" si="2"/>
        <v>6025</v>
      </c>
      <c r="M61" s="15" t="e">
        <f t="shared" si="3"/>
        <v>#DIV/0!</v>
      </c>
      <c r="N61" s="14">
        <v>20</v>
      </c>
      <c r="O61" s="83"/>
      <c r="P61" s="83">
        <v>13955.42</v>
      </c>
      <c r="Q61" s="83">
        <v>40674.31</v>
      </c>
      <c r="R61" s="70">
        <v>7495.87</v>
      </c>
      <c r="S61" s="15"/>
      <c r="T61" s="15"/>
      <c r="U61" s="83"/>
      <c r="V61" s="83">
        <f t="shared" si="4"/>
        <v>62125.599999999999</v>
      </c>
      <c r="W61" s="15" t="e">
        <f t="shared" si="6"/>
        <v>#DIV/0!</v>
      </c>
      <c r="X61" s="19">
        <v>20</v>
      </c>
      <c r="Y61" s="16"/>
      <c r="Z61" s="14"/>
      <c r="AA61" s="16">
        <v>1.9E-2</v>
      </c>
      <c r="AB61" s="14">
        <v>0</v>
      </c>
      <c r="AC61" s="17">
        <v>0</v>
      </c>
      <c r="AD61" s="18">
        <v>0</v>
      </c>
      <c r="AE61" s="19" t="e">
        <f>#REF!+G61+I61+K61+M61+T61+X61-Z61-AB61-AD61</f>
        <v>#REF!</v>
      </c>
      <c r="AF61" s="15" t="e">
        <f t="shared" si="1"/>
        <v>#REF!</v>
      </c>
      <c r="AG61" s="20" t="s">
        <v>126</v>
      </c>
    </row>
    <row r="62" spans="2:33" ht="22.5" thickBot="1" x14ac:dyDescent="0.3">
      <c r="B62" s="10">
        <v>56</v>
      </c>
      <c r="C62" s="11" t="s">
        <v>182</v>
      </c>
      <c r="D62" s="61"/>
      <c r="E62" s="58"/>
      <c r="F62" s="74"/>
      <c r="G62" s="74"/>
      <c r="H62" s="74"/>
      <c r="I62" s="74"/>
      <c r="J62" s="15"/>
      <c r="K62" s="29"/>
      <c r="L62" s="15">
        <f t="shared" si="2"/>
        <v>0</v>
      </c>
      <c r="M62" s="15" t="e">
        <f t="shared" si="3"/>
        <v>#DIV/0!</v>
      </c>
      <c r="N62" s="14">
        <v>20</v>
      </c>
      <c r="O62" s="83"/>
      <c r="P62" s="83"/>
      <c r="Q62" s="83"/>
      <c r="R62" s="83"/>
      <c r="S62" s="15"/>
      <c r="T62" s="15"/>
      <c r="U62" s="83"/>
      <c r="V62" s="83">
        <f t="shared" si="4"/>
        <v>0</v>
      </c>
      <c r="W62" s="15" t="e">
        <f t="shared" si="6"/>
        <v>#DIV/0!</v>
      </c>
      <c r="X62" s="19">
        <v>20</v>
      </c>
      <c r="Y62" s="16"/>
      <c r="Z62" s="14"/>
      <c r="AA62" s="16" t="e">
        <f t="shared" si="5"/>
        <v>#DIV/0!</v>
      </c>
      <c r="AB62" s="14">
        <v>10</v>
      </c>
      <c r="AC62" s="17">
        <v>0</v>
      </c>
      <c r="AD62" s="18">
        <v>0</v>
      </c>
      <c r="AE62" s="19" t="e">
        <f>#REF!+G62+I62+K62+M62+T62+X62-Z62-AB62-AD62</f>
        <v>#REF!</v>
      </c>
      <c r="AF62" s="15" t="e">
        <f t="shared" si="1"/>
        <v>#REF!</v>
      </c>
      <c r="AG62" s="20" t="s">
        <v>124</v>
      </c>
    </row>
    <row r="63" spans="2:33" ht="22.5" thickBot="1" x14ac:dyDescent="0.3">
      <c r="B63" s="10">
        <v>57</v>
      </c>
      <c r="C63" s="22" t="s">
        <v>183</v>
      </c>
      <c r="D63" s="61"/>
      <c r="E63" s="22"/>
      <c r="F63" s="70"/>
      <c r="G63" s="74"/>
      <c r="H63" s="74"/>
      <c r="I63" s="74"/>
      <c r="J63" s="15"/>
      <c r="K63" s="29"/>
      <c r="L63" s="15">
        <f t="shared" si="2"/>
        <v>0</v>
      </c>
      <c r="M63" s="15" t="e">
        <f t="shared" si="3"/>
        <v>#DIV/0!</v>
      </c>
      <c r="N63" s="14">
        <v>20</v>
      </c>
      <c r="O63" s="83"/>
      <c r="P63" s="83"/>
      <c r="Q63" s="83"/>
      <c r="R63" s="83"/>
      <c r="S63" s="15"/>
      <c r="T63" s="15"/>
      <c r="U63" s="83"/>
      <c r="V63" s="83">
        <f t="shared" si="4"/>
        <v>0</v>
      </c>
      <c r="W63" s="15" t="e">
        <f t="shared" si="6"/>
        <v>#DIV/0!</v>
      </c>
      <c r="X63" s="19">
        <v>20</v>
      </c>
      <c r="Y63" s="16"/>
      <c r="Z63" s="14"/>
      <c r="AA63" s="16" t="e">
        <f t="shared" si="5"/>
        <v>#DIV/0!</v>
      </c>
      <c r="AB63" s="14">
        <v>0</v>
      </c>
      <c r="AC63" s="17">
        <v>0</v>
      </c>
      <c r="AD63" s="18">
        <v>0</v>
      </c>
      <c r="AE63" s="19" t="e">
        <f>#REF!+G63+I63+K63+M63+T63+X63-Z63-AB63-AD63</f>
        <v>#REF!</v>
      </c>
      <c r="AF63" s="15" t="e">
        <f t="shared" si="1"/>
        <v>#REF!</v>
      </c>
      <c r="AG63" s="20" t="s">
        <v>126</v>
      </c>
    </row>
    <row r="64" spans="2:33" ht="22.5" thickBot="1" x14ac:dyDescent="0.3">
      <c r="B64" s="10">
        <v>58</v>
      </c>
      <c r="C64" s="11" t="s">
        <v>184</v>
      </c>
      <c r="D64" s="61"/>
      <c r="E64" s="70"/>
      <c r="F64" s="70"/>
      <c r="G64" s="74"/>
      <c r="H64" s="74"/>
      <c r="I64" s="74"/>
      <c r="J64" s="15"/>
      <c r="K64" s="29"/>
      <c r="L64" s="15">
        <f t="shared" si="2"/>
        <v>0</v>
      </c>
      <c r="M64" s="15" t="e">
        <f t="shared" si="3"/>
        <v>#DIV/0!</v>
      </c>
      <c r="N64" s="14">
        <v>20</v>
      </c>
      <c r="O64" s="83"/>
      <c r="P64" s="83"/>
      <c r="Q64" s="83"/>
      <c r="R64" s="83">
        <v>138</v>
      </c>
      <c r="S64" s="15"/>
      <c r="T64" s="15"/>
      <c r="U64" s="83"/>
      <c r="V64" s="83">
        <f t="shared" si="4"/>
        <v>138</v>
      </c>
      <c r="W64" s="15" t="e">
        <f t="shared" si="6"/>
        <v>#DIV/0!</v>
      </c>
      <c r="X64" s="19">
        <v>20</v>
      </c>
      <c r="Y64" s="16"/>
      <c r="Z64" s="14"/>
      <c r="AA64" s="16" t="e">
        <f t="shared" si="5"/>
        <v>#DIV/0!</v>
      </c>
      <c r="AB64" s="14">
        <v>0</v>
      </c>
      <c r="AC64" s="17">
        <v>0</v>
      </c>
      <c r="AD64" s="18">
        <v>0</v>
      </c>
      <c r="AE64" s="19" t="e">
        <f>#REF!+G64+I64+K64+M64+T64+X64-Z64-AB64-AD64</f>
        <v>#REF!</v>
      </c>
      <c r="AF64" s="15" t="e">
        <f t="shared" si="1"/>
        <v>#REF!</v>
      </c>
      <c r="AG64" s="20" t="s">
        <v>124</v>
      </c>
    </row>
    <row r="65" spans="2:33" ht="43.5" thickBot="1" x14ac:dyDescent="0.3">
      <c r="B65" s="10">
        <v>59</v>
      </c>
      <c r="C65" s="11" t="s">
        <v>185</v>
      </c>
      <c r="D65" s="61"/>
      <c r="E65" s="70"/>
      <c r="F65" s="74"/>
      <c r="G65" s="74"/>
      <c r="H65" s="74"/>
      <c r="I65" s="70">
        <v>8962.65</v>
      </c>
      <c r="J65" s="15"/>
      <c r="K65" s="29"/>
      <c r="L65" s="15">
        <f t="shared" si="2"/>
        <v>8962.65</v>
      </c>
      <c r="M65" s="15" t="e">
        <f t="shared" si="3"/>
        <v>#DIV/0!</v>
      </c>
      <c r="N65" s="14">
        <v>10</v>
      </c>
      <c r="O65" s="83"/>
      <c r="P65" s="83"/>
      <c r="Q65" s="83"/>
      <c r="R65" s="83"/>
      <c r="S65" s="15"/>
      <c r="T65" s="15"/>
      <c r="U65" s="83"/>
      <c r="V65" s="83">
        <f t="shared" si="4"/>
        <v>0</v>
      </c>
      <c r="W65" s="15" t="e">
        <f t="shared" si="6"/>
        <v>#DIV/0!</v>
      </c>
      <c r="X65" s="19">
        <v>20</v>
      </c>
      <c r="Y65" s="16"/>
      <c r="Z65" s="14"/>
      <c r="AA65" s="16" t="e">
        <f t="shared" si="5"/>
        <v>#DIV/0!</v>
      </c>
      <c r="AB65" s="14">
        <v>0</v>
      </c>
      <c r="AC65" s="17">
        <v>0</v>
      </c>
      <c r="AD65" s="18">
        <v>0</v>
      </c>
      <c r="AE65" s="19" t="e">
        <f>#REF!+G65+I65+K65+M65+T65+X65-Z65-AB65-AD65</f>
        <v>#REF!</v>
      </c>
      <c r="AF65" s="15" t="e">
        <f t="shared" si="1"/>
        <v>#REF!</v>
      </c>
      <c r="AG65" s="20" t="s">
        <v>124</v>
      </c>
    </row>
    <row r="66" spans="2:33" ht="22.5" thickBot="1" x14ac:dyDescent="0.3">
      <c r="B66" s="10">
        <v>60</v>
      </c>
      <c r="C66" s="11" t="s">
        <v>186</v>
      </c>
      <c r="D66" s="61"/>
      <c r="E66" s="70"/>
      <c r="F66" s="70"/>
      <c r="G66" s="74"/>
      <c r="H66" s="74"/>
      <c r="I66" s="74"/>
      <c r="J66" s="15"/>
      <c r="K66" s="29"/>
      <c r="L66" s="15">
        <f t="shared" si="2"/>
        <v>0</v>
      </c>
      <c r="M66" s="15" t="e">
        <f t="shared" si="3"/>
        <v>#DIV/0!</v>
      </c>
      <c r="N66" s="14">
        <v>20</v>
      </c>
      <c r="O66" s="83"/>
      <c r="P66" s="83">
        <v>74081.600000000006</v>
      </c>
      <c r="Q66" s="83"/>
      <c r="R66" s="83"/>
      <c r="S66" s="15"/>
      <c r="T66" s="15"/>
      <c r="U66" s="83">
        <v>270000</v>
      </c>
      <c r="V66" s="83">
        <f t="shared" si="4"/>
        <v>344081.6</v>
      </c>
      <c r="W66" s="15" t="e">
        <f t="shared" si="6"/>
        <v>#DIV/0!</v>
      </c>
      <c r="X66" s="19">
        <v>20</v>
      </c>
      <c r="Y66" s="16"/>
      <c r="Z66" s="14"/>
      <c r="AA66" s="16" t="e">
        <f t="shared" si="5"/>
        <v>#DIV/0!</v>
      </c>
      <c r="AB66" s="14">
        <v>0</v>
      </c>
      <c r="AC66" s="17">
        <v>0</v>
      </c>
      <c r="AD66" s="18">
        <v>0</v>
      </c>
      <c r="AE66" s="19" t="e">
        <f>#REF!+G66+I66+K66+M66+T66+X66-Z66-AB66-AD66</f>
        <v>#REF!</v>
      </c>
      <c r="AF66" s="15" t="e">
        <f t="shared" si="1"/>
        <v>#REF!</v>
      </c>
      <c r="AG66" s="20" t="s">
        <v>147</v>
      </c>
    </row>
    <row r="67" spans="2:33" ht="22.5" thickBot="1" x14ac:dyDescent="0.3">
      <c r="B67" s="10">
        <v>61</v>
      </c>
      <c r="C67" s="11" t="s">
        <v>187</v>
      </c>
      <c r="D67" s="61"/>
      <c r="E67" s="70"/>
      <c r="F67" s="70"/>
      <c r="G67" s="74"/>
      <c r="H67" s="74"/>
      <c r="I67" s="74"/>
      <c r="J67" s="15"/>
      <c r="K67" s="29"/>
      <c r="L67" s="15">
        <f t="shared" si="2"/>
        <v>0</v>
      </c>
      <c r="M67" s="15" t="e">
        <f t="shared" si="3"/>
        <v>#DIV/0!</v>
      </c>
      <c r="N67" s="14">
        <v>20</v>
      </c>
      <c r="O67" s="83"/>
      <c r="P67" s="83"/>
      <c r="Q67" s="83"/>
      <c r="R67" s="83"/>
      <c r="S67" s="15"/>
      <c r="T67" s="15"/>
      <c r="U67" s="83"/>
      <c r="V67" s="83">
        <f t="shared" si="4"/>
        <v>0</v>
      </c>
      <c r="W67" s="15" t="e">
        <f t="shared" si="6"/>
        <v>#DIV/0!</v>
      </c>
      <c r="X67" s="19">
        <v>20</v>
      </c>
      <c r="Y67" s="16"/>
      <c r="Z67" s="14"/>
      <c r="AA67" s="16" t="e">
        <f t="shared" si="5"/>
        <v>#DIV/0!</v>
      </c>
      <c r="AB67" s="14">
        <v>0</v>
      </c>
      <c r="AC67" s="17">
        <v>0</v>
      </c>
      <c r="AD67" s="18">
        <v>0</v>
      </c>
      <c r="AE67" s="19" t="e">
        <f>#REF!+G67+I67+K67+M67+T67+X67-Z67-AB67-AD67</f>
        <v>#REF!</v>
      </c>
      <c r="AF67" s="15" t="e">
        <f t="shared" si="1"/>
        <v>#REF!</v>
      </c>
      <c r="AG67" s="20" t="s">
        <v>124</v>
      </c>
    </row>
    <row r="68" spans="2:33" ht="22.5" thickBot="1" x14ac:dyDescent="0.3">
      <c r="B68" s="10">
        <v>62</v>
      </c>
      <c r="C68" s="11" t="s">
        <v>188</v>
      </c>
      <c r="D68" s="61"/>
      <c r="E68" s="58"/>
      <c r="F68" s="74"/>
      <c r="G68" s="74"/>
      <c r="H68" s="74"/>
      <c r="I68" s="74"/>
      <c r="J68" s="15"/>
      <c r="K68" s="29"/>
      <c r="L68" s="15">
        <f t="shared" si="2"/>
        <v>0</v>
      </c>
      <c r="M68" s="15" t="e">
        <f t="shared" si="3"/>
        <v>#DIV/0!</v>
      </c>
      <c r="N68" s="14">
        <v>20</v>
      </c>
      <c r="O68" s="83"/>
      <c r="P68" s="83"/>
      <c r="Q68" s="83"/>
      <c r="R68" s="83"/>
      <c r="S68" s="15"/>
      <c r="T68" s="15"/>
      <c r="U68" s="83"/>
      <c r="V68" s="83">
        <f t="shared" si="4"/>
        <v>0</v>
      </c>
      <c r="W68" s="15" t="e">
        <f t="shared" si="6"/>
        <v>#DIV/0!</v>
      </c>
      <c r="X68" s="19">
        <v>20</v>
      </c>
      <c r="Y68" s="16"/>
      <c r="Z68" s="14"/>
      <c r="AA68" s="16" t="e">
        <f t="shared" si="5"/>
        <v>#DIV/0!</v>
      </c>
      <c r="AB68" s="14">
        <v>0</v>
      </c>
      <c r="AC68" s="17">
        <v>0</v>
      </c>
      <c r="AD68" s="18">
        <v>0</v>
      </c>
      <c r="AE68" s="19" t="e">
        <f>#REF!+G68+I68+K68+M68+T68+X68-Z68-AB68-AD68</f>
        <v>#REF!</v>
      </c>
      <c r="AF68" s="15" t="e">
        <f t="shared" si="1"/>
        <v>#REF!</v>
      </c>
      <c r="AG68" s="20" t="s">
        <v>124</v>
      </c>
    </row>
    <row r="69" spans="2:33" ht="22.5" thickBot="1" x14ac:dyDescent="0.3">
      <c r="B69" s="10">
        <v>63</v>
      </c>
      <c r="C69" s="11" t="s">
        <v>189</v>
      </c>
      <c r="D69" s="61"/>
      <c r="E69" s="70"/>
      <c r="F69" s="70"/>
      <c r="G69" s="74"/>
      <c r="H69" s="74"/>
      <c r="I69" s="70">
        <v>49783.67</v>
      </c>
      <c r="J69" s="15"/>
      <c r="K69" s="29"/>
      <c r="L69" s="15">
        <f t="shared" si="2"/>
        <v>49783.67</v>
      </c>
      <c r="M69" s="15" t="e">
        <f t="shared" si="3"/>
        <v>#DIV/0!</v>
      </c>
      <c r="N69" s="14">
        <v>20</v>
      </c>
      <c r="O69" s="83">
        <v>4096.8</v>
      </c>
      <c r="P69" s="83"/>
      <c r="Q69" s="83"/>
      <c r="R69" s="70">
        <v>904996.67</v>
      </c>
      <c r="S69" s="15"/>
      <c r="T69" s="15"/>
      <c r="U69" s="83">
        <v>40267.31</v>
      </c>
      <c r="V69" s="83">
        <f t="shared" si="4"/>
        <v>949360.78</v>
      </c>
      <c r="W69" s="15" t="e">
        <f t="shared" si="6"/>
        <v>#DIV/0!</v>
      </c>
      <c r="X69" s="19">
        <v>10</v>
      </c>
      <c r="Y69" s="16"/>
      <c r="Z69" s="14"/>
      <c r="AA69" s="16" t="e">
        <f t="shared" si="5"/>
        <v>#DIV/0!</v>
      </c>
      <c r="AB69" s="14">
        <v>0</v>
      </c>
      <c r="AC69" s="17">
        <v>0</v>
      </c>
      <c r="AD69" s="18">
        <v>0</v>
      </c>
      <c r="AE69" s="19" t="e">
        <f>#REF!+G69+I69+K69+M69+T69+X69-Z69-AB69-AD69</f>
        <v>#REF!</v>
      </c>
      <c r="AF69" s="15" t="e">
        <f t="shared" si="1"/>
        <v>#REF!</v>
      </c>
      <c r="AG69" s="20" t="s">
        <v>126</v>
      </c>
    </row>
    <row r="70" spans="2:33" ht="22.5" thickBot="1" x14ac:dyDescent="0.3">
      <c r="B70" s="10">
        <v>64</v>
      </c>
      <c r="C70" s="11" t="s">
        <v>190</v>
      </c>
      <c r="D70" s="61"/>
      <c r="E70" s="58"/>
      <c r="F70" s="74"/>
      <c r="G70" s="74"/>
      <c r="H70" s="74"/>
      <c r="I70" s="74"/>
      <c r="J70" s="15"/>
      <c r="K70" s="29"/>
      <c r="L70" s="15">
        <f t="shared" si="2"/>
        <v>0</v>
      </c>
      <c r="M70" s="15" t="e">
        <f t="shared" si="3"/>
        <v>#DIV/0!</v>
      </c>
      <c r="N70" s="14">
        <v>20</v>
      </c>
      <c r="O70" s="83"/>
      <c r="P70" s="83"/>
      <c r="Q70" s="83">
        <v>900</v>
      </c>
      <c r="R70" s="70">
        <v>278</v>
      </c>
      <c r="S70" s="15"/>
      <c r="T70" s="15"/>
      <c r="U70" s="83"/>
      <c r="V70" s="83">
        <f t="shared" si="4"/>
        <v>1178</v>
      </c>
      <c r="W70" s="15" t="e">
        <f t="shared" si="6"/>
        <v>#DIV/0!</v>
      </c>
      <c r="X70" s="19">
        <v>20</v>
      </c>
      <c r="Y70" s="16"/>
      <c r="Z70" s="14"/>
      <c r="AA70" s="16" t="e">
        <f t="shared" si="5"/>
        <v>#DIV/0!</v>
      </c>
      <c r="AB70" s="14">
        <v>0</v>
      </c>
      <c r="AC70" s="17">
        <v>0</v>
      </c>
      <c r="AD70" s="18">
        <v>0</v>
      </c>
      <c r="AE70" s="19" t="e">
        <f>#REF!+G70+I70+K70+M70+T70+X70-Z70-AB70-AD70</f>
        <v>#REF!</v>
      </c>
      <c r="AF70" s="15" t="e">
        <f t="shared" si="1"/>
        <v>#REF!</v>
      </c>
      <c r="AG70" s="20" t="s">
        <v>126</v>
      </c>
    </row>
    <row r="71" spans="2:33" x14ac:dyDescent="0.25">
      <c r="L71" s="2"/>
    </row>
  </sheetData>
  <mergeCells count="9">
    <mergeCell ref="B3:B5"/>
    <mergeCell ref="C3:C5"/>
    <mergeCell ref="AF3:AF5"/>
    <mergeCell ref="AG3:AG5"/>
    <mergeCell ref="E4:M4"/>
    <mergeCell ref="O4:X4"/>
    <mergeCell ref="Y4:Z4"/>
    <mergeCell ref="AA4:AB4"/>
    <mergeCell ref="AC4:AD4"/>
  </mergeCells>
  <pageMargins left="0.7" right="0.7" top="0.75" bottom="0.75" header="0.3" footer="0.3"/>
  <pageSetup paperSize="9" scale="2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K24"/>
  <sheetViews>
    <sheetView workbookViewId="0">
      <selection activeCell="C7" sqref="C7:D24"/>
    </sheetView>
  </sheetViews>
  <sheetFormatPr defaultRowHeight="15" x14ac:dyDescent="0.25"/>
  <cols>
    <col min="3" max="3" width="14.28515625" customWidth="1"/>
    <col min="5" max="5" width="12.42578125" customWidth="1"/>
    <col min="6" max="6" width="14.7109375" customWidth="1"/>
    <col min="9" max="9" width="13.5703125" customWidth="1"/>
    <col min="10" max="10" width="14.28515625" customWidth="1"/>
    <col min="11" max="11" width="11.5703125" customWidth="1"/>
  </cols>
  <sheetData>
    <row r="6" spans="3:11" x14ac:dyDescent="0.25">
      <c r="D6" t="s">
        <v>210</v>
      </c>
      <c r="H6" t="s">
        <v>211</v>
      </c>
    </row>
    <row r="7" spans="3:11" x14ac:dyDescent="0.25">
      <c r="C7" t="s">
        <v>199</v>
      </c>
      <c r="D7">
        <v>2</v>
      </c>
      <c r="E7">
        <v>44650</v>
      </c>
      <c r="F7">
        <v>96000</v>
      </c>
      <c r="H7">
        <f>SUM(E7:F7)</f>
        <v>140650</v>
      </c>
      <c r="I7">
        <v>14252814</v>
      </c>
      <c r="J7">
        <f>SUM(H7/I7%)</f>
        <v>0.98682267235087739</v>
      </c>
    </row>
    <row r="8" spans="3:11" x14ac:dyDescent="0.25">
      <c r="C8" t="s">
        <v>95</v>
      </c>
      <c r="D8">
        <v>1</v>
      </c>
      <c r="E8">
        <v>11987</v>
      </c>
      <c r="H8">
        <f t="shared" ref="H8:H13" si="0">SUM(E8:F8)</f>
        <v>11987</v>
      </c>
      <c r="I8">
        <v>3087715</v>
      </c>
      <c r="J8">
        <f t="shared" ref="J8:J24" si="1">SUM(H8/I8%)</f>
        <v>0.38821588132324386</v>
      </c>
      <c r="K8">
        <v>3087715.52</v>
      </c>
    </row>
    <row r="9" spans="3:11" x14ac:dyDescent="0.25">
      <c r="C9" t="s">
        <v>200</v>
      </c>
      <c r="D9">
        <v>1</v>
      </c>
      <c r="E9">
        <v>21977</v>
      </c>
      <c r="H9">
        <f t="shared" si="0"/>
        <v>21977</v>
      </c>
      <c r="I9">
        <v>1736785</v>
      </c>
      <c r="J9">
        <f t="shared" si="1"/>
        <v>1.2653840285354838</v>
      </c>
    </row>
    <row r="10" spans="3:11" x14ac:dyDescent="0.25">
      <c r="C10" t="s">
        <v>201</v>
      </c>
      <c r="D10">
        <v>1</v>
      </c>
      <c r="E10">
        <v>1748</v>
      </c>
      <c r="H10">
        <f t="shared" si="0"/>
        <v>1748</v>
      </c>
      <c r="J10" t="e">
        <f t="shared" si="1"/>
        <v>#DIV/0!</v>
      </c>
    </row>
    <row r="11" spans="3:11" x14ac:dyDescent="0.25">
      <c r="C11" t="s">
        <v>202</v>
      </c>
      <c r="D11">
        <v>1</v>
      </c>
      <c r="E11">
        <v>2000</v>
      </c>
      <c r="H11">
        <f t="shared" si="0"/>
        <v>2000</v>
      </c>
      <c r="J11" t="e">
        <f t="shared" si="1"/>
        <v>#DIV/0!</v>
      </c>
    </row>
    <row r="12" spans="3:11" x14ac:dyDescent="0.25">
      <c r="C12" t="s">
        <v>94</v>
      </c>
      <c r="D12">
        <v>1</v>
      </c>
      <c r="E12">
        <v>120000</v>
      </c>
      <c r="H12">
        <f t="shared" si="0"/>
        <v>120000</v>
      </c>
      <c r="I12">
        <v>2877550</v>
      </c>
      <c r="J12">
        <f t="shared" si="1"/>
        <v>4.1702142447568242</v>
      </c>
    </row>
    <row r="13" spans="3:11" x14ac:dyDescent="0.25">
      <c r="C13" t="s">
        <v>98</v>
      </c>
      <c r="D13">
        <v>2</v>
      </c>
      <c r="E13">
        <v>19840</v>
      </c>
      <c r="F13">
        <v>15500</v>
      </c>
      <c r="H13">
        <f t="shared" si="0"/>
        <v>35340</v>
      </c>
      <c r="J13" t="e">
        <f t="shared" si="1"/>
        <v>#DIV/0!</v>
      </c>
    </row>
    <row r="14" spans="3:11" x14ac:dyDescent="0.25">
      <c r="C14" t="s">
        <v>203</v>
      </c>
      <c r="D14">
        <v>3</v>
      </c>
      <c r="E14">
        <v>238</v>
      </c>
      <c r="F14">
        <v>254769.68</v>
      </c>
      <c r="G14">
        <v>34442</v>
      </c>
      <c r="H14">
        <f>SUM(E14:G14)</f>
        <v>289449.68</v>
      </c>
      <c r="I14">
        <v>4289200</v>
      </c>
      <c r="J14">
        <f t="shared" si="1"/>
        <v>6.7483372190618294</v>
      </c>
    </row>
    <row r="15" spans="3:11" x14ac:dyDescent="0.25">
      <c r="C15" t="s">
        <v>204</v>
      </c>
      <c r="D15">
        <v>1</v>
      </c>
      <c r="E15">
        <v>3035</v>
      </c>
      <c r="H15">
        <f t="shared" ref="H15:H24" si="2">SUM(E15:G15)</f>
        <v>3035</v>
      </c>
      <c r="J15" t="e">
        <f t="shared" si="1"/>
        <v>#DIV/0!</v>
      </c>
    </row>
    <row r="16" spans="3:11" x14ac:dyDescent="0.25">
      <c r="C16" t="s">
        <v>205</v>
      </c>
      <c r="D16">
        <v>1</v>
      </c>
      <c r="E16">
        <v>38300</v>
      </c>
      <c r="H16">
        <f t="shared" si="2"/>
        <v>38300</v>
      </c>
      <c r="J16" t="e">
        <f t="shared" si="1"/>
        <v>#DIV/0!</v>
      </c>
    </row>
    <row r="17" spans="3:10" x14ac:dyDescent="0.25">
      <c r="C17" t="s">
        <v>206</v>
      </c>
      <c r="D17">
        <v>2</v>
      </c>
      <c r="E17">
        <v>5326.07</v>
      </c>
      <c r="F17">
        <v>12245.86</v>
      </c>
      <c r="H17">
        <f t="shared" si="2"/>
        <v>17571.93</v>
      </c>
      <c r="J17" t="e">
        <f t="shared" si="1"/>
        <v>#DIV/0!</v>
      </c>
    </row>
    <row r="18" spans="3:10" x14ac:dyDescent="0.25">
      <c r="C18" t="s">
        <v>207</v>
      </c>
      <c r="D18">
        <v>2</v>
      </c>
      <c r="E18">
        <v>8500</v>
      </c>
      <c r="F18">
        <v>50600</v>
      </c>
      <c r="H18">
        <f t="shared" si="2"/>
        <v>59100</v>
      </c>
      <c r="J18" t="e">
        <f t="shared" si="1"/>
        <v>#DIV/0!</v>
      </c>
    </row>
    <row r="19" spans="3:10" x14ac:dyDescent="0.25">
      <c r="C19" t="s">
        <v>97</v>
      </c>
      <c r="D19">
        <v>1</v>
      </c>
      <c r="E19">
        <v>39314.5</v>
      </c>
      <c r="H19">
        <f t="shared" si="2"/>
        <v>39314.5</v>
      </c>
      <c r="J19" t="e">
        <f t="shared" si="1"/>
        <v>#DIV/0!</v>
      </c>
    </row>
    <row r="20" spans="3:10" x14ac:dyDescent="0.25">
      <c r="C20" t="s">
        <v>96</v>
      </c>
      <c r="D20">
        <v>2</v>
      </c>
      <c r="E20">
        <v>5000</v>
      </c>
      <c r="F20">
        <v>6945.86</v>
      </c>
      <c r="H20">
        <f t="shared" si="2"/>
        <v>11945.86</v>
      </c>
      <c r="J20" t="e">
        <f t="shared" si="1"/>
        <v>#DIV/0!</v>
      </c>
    </row>
    <row r="21" spans="3:10" x14ac:dyDescent="0.25">
      <c r="C21" t="s">
        <v>208</v>
      </c>
      <c r="D21">
        <v>1</v>
      </c>
      <c r="E21">
        <v>2506</v>
      </c>
      <c r="H21">
        <f t="shared" si="2"/>
        <v>2506</v>
      </c>
      <c r="J21" t="e">
        <f t="shared" si="1"/>
        <v>#DIV/0!</v>
      </c>
    </row>
    <row r="22" spans="3:10" x14ac:dyDescent="0.25">
      <c r="C22" t="s">
        <v>93</v>
      </c>
      <c r="D22">
        <v>1</v>
      </c>
      <c r="E22">
        <v>10000</v>
      </c>
      <c r="H22">
        <f t="shared" si="2"/>
        <v>10000</v>
      </c>
      <c r="J22" t="e">
        <f t="shared" si="1"/>
        <v>#DIV/0!</v>
      </c>
    </row>
    <row r="23" spans="3:10" x14ac:dyDescent="0.25">
      <c r="C23" t="s">
        <v>92</v>
      </c>
      <c r="D23">
        <v>1</v>
      </c>
      <c r="E23">
        <v>944</v>
      </c>
      <c r="H23">
        <f t="shared" si="2"/>
        <v>944</v>
      </c>
      <c r="J23" t="e">
        <f t="shared" si="1"/>
        <v>#DIV/0!</v>
      </c>
    </row>
    <row r="24" spans="3:10" x14ac:dyDescent="0.25">
      <c r="C24" t="s">
        <v>209</v>
      </c>
      <c r="D24">
        <v>1</v>
      </c>
      <c r="E24">
        <v>119000</v>
      </c>
      <c r="H24">
        <f t="shared" si="2"/>
        <v>119000</v>
      </c>
      <c r="I24">
        <v>4883400</v>
      </c>
      <c r="J24">
        <f t="shared" si="1"/>
        <v>2.4368268009993037</v>
      </c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W81"/>
  <sheetViews>
    <sheetView tabSelected="1" topLeftCell="A10" workbookViewId="0">
      <pane ySplit="2" topLeftCell="A12" activePane="bottomLeft" state="frozen"/>
      <selection activeCell="A10" sqref="A10"/>
      <selection pane="bottomLeft" activeCell="F11" sqref="F11:G11"/>
    </sheetView>
  </sheetViews>
  <sheetFormatPr defaultRowHeight="15" x14ac:dyDescent="0.25"/>
  <cols>
    <col min="1" max="2" width="9.140625" style="121"/>
    <col min="3" max="3" width="47.140625" style="121" customWidth="1"/>
    <col min="4" max="19" width="9.140625" style="121"/>
    <col min="20" max="20" width="12.5703125" style="121" customWidth="1"/>
    <col min="21" max="21" width="11.28515625" style="121" customWidth="1"/>
    <col min="22" max="22" width="9.140625" style="121" customWidth="1"/>
    <col min="23" max="16384" width="9.140625" style="121"/>
  </cols>
  <sheetData>
    <row r="1" spans="2:23" ht="18.75" x14ac:dyDescent="0.3">
      <c r="R1" s="122" t="s">
        <v>215</v>
      </c>
      <c r="S1" s="123"/>
      <c r="T1" s="122"/>
      <c r="U1" s="122"/>
      <c r="V1" s="122"/>
      <c r="W1" s="124"/>
    </row>
    <row r="2" spans="2:23" ht="15" customHeight="1" x14ac:dyDescent="0.3">
      <c r="C2" s="162" t="s">
        <v>309</v>
      </c>
      <c r="R2" s="125" t="s">
        <v>216</v>
      </c>
      <c r="S2" s="126"/>
      <c r="T2" s="125"/>
      <c r="U2" s="125"/>
      <c r="V2" s="125"/>
      <c r="W2" s="127"/>
    </row>
    <row r="3" spans="2:23" ht="18.75" x14ac:dyDescent="0.3">
      <c r="C3" s="162"/>
      <c r="R3" s="125" t="s">
        <v>217</v>
      </c>
      <c r="S3" s="126"/>
      <c r="T3" s="125"/>
      <c r="U3" s="125"/>
      <c r="V3" s="125"/>
      <c r="W3" s="127"/>
    </row>
    <row r="4" spans="2:23" ht="18.75" x14ac:dyDescent="0.3">
      <c r="C4" s="162"/>
      <c r="R4" s="125"/>
      <c r="S4" s="126"/>
      <c r="T4" s="125"/>
      <c r="U4" s="125"/>
      <c r="V4" s="125"/>
      <c r="W4" s="127"/>
    </row>
    <row r="5" spans="2:23" ht="18.75" x14ac:dyDescent="0.3">
      <c r="C5" s="162"/>
      <c r="R5" s="125" t="s">
        <v>371</v>
      </c>
      <c r="S5" s="126"/>
      <c r="T5" s="125"/>
      <c r="U5" s="125"/>
      <c r="V5" s="125"/>
      <c r="W5" s="127"/>
    </row>
    <row r="6" spans="2:23" ht="15" customHeight="1" x14ac:dyDescent="0.25">
      <c r="E6" s="163" t="s">
        <v>370</v>
      </c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</row>
    <row r="7" spans="2:23" ht="15" customHeight="1" x14ac:dyDescent="0.25"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</row>
    <row r="8" spans="2:23" ht="15" customHeight="1" x14ac:dyDescent="0.25"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</row>
    <row r="10" spans="2:23" x14ac:dyDescent="0.25">
      <c r="B10" s="135" t="s">
        <v>100</v>
      </c>
      <c r="C10" s="135" t="s">
        <v>101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7"/>
      <c r="U10" s="141" t="s">
        <v>103</v>
      </c>
      <c r="V10" s="144" t="s">
        <v>344</v>
      </c>
    </row>
    <row r="11" spans="2:23" ht="131.25" customHeight="1" x14ac:dyDescent="0.25">
      <c r="B11" s="136"/>
      <c r="C11" s="136"/>
      <c r="D11" s="148" t="s">
        <v>106</v>
      </c>
      <c r="E11" s="148"/>
      <c r="F11" s="148" t="s">
        <v>108</v>
      </c>
      <c r="G11" s="148"/>
      <c r="H11" s="148" t="s">
        <v>109</v>
      </c>
      <c r="I11" s="148"/>
      <c r="J11" s="149" t="s">
        <v>110</v>
      </c>
      <c r="K11" s="151"/>
      <c r="L11" s="148" t="s">
        <v>111</v>
      </c>
      <c r="M11" s="152"/>
      <c r="N11" s="149" t="s">
        <v>112</v>
      </c>
      <c r="O11" s="151"/>
      <c r="P11" s="149" t="s">
        <v>113</v>
      </c>
      <c r="Q11" s="151"/>
      <c r="R11" s="149" t="s">
        <v>114</v>
      </c>
      <c r="S11" s="151"/>
      <c r="T11" s="4" t="s">
        <v>115</v>
      </c>
      <c r="U11" s="142"/>
      <c r="V11" s="145"/>
    </row>
    <row r="12" spans="2:23" ht="110.25" customHeight="1" x14ac:dyDescent="0.25">
      <c r="B12" s="137"/>
      <c r="C12" s="137"/>
      <c r="D12" s="6" t="s">
        <v>118</v>
      </c>
      <c r="E12" s="6" t="s">
        <v>117</v>
      </c>
      <c r="F12" s="6" t="s">
        <v>118</v>
      </c>
      <c r="G12" s="6" t="s">
        <v>117</v>
      </c>
      <c r="H12" s="8" t="s">
        <v>118</v>
      </c>
      <c r="I12" s="8" t="s">
        <v>117</v>
      </c>
      <c r="J12" s="6" t="s">
        <v>116</v>
      </c>
      <c r="K12" s="8" t="s">
        <v>117</v>
      </c>
      <c r="L12" s="8" t="s">
        <v>119</v>
      </c>
      <c r="M12" s="8" t="s">
        <v>117</v>
      </c>
      <c r="N12" s="8"/>
      <c r="O12" s="8" t="s">
        <v>117</v>
      </c>
      <c r="P12" s="8"/>
      <c r="Q12" s="8" t="s">
        <v>117</v>
      </c>
      <c r="R12" s="8" t="s">
        <v>119</v>
      </c>
      <c r="S12" s="8" t="s">
        <v>117</v>
      </c>
      <c r="T12" s="9" t="s">
        <v>119</v>
      </c>
      <c r="U12" s="143"/>
      <c r="V12" s="146"/>
    </row>
    <row r="13" spans="2:23" x14ac:dyDescent="0.25">
      <c r="B13" s="10">
        <v>1</v>
      </c>
      <c r="C13" s="10">
        <v>2</v>
      </c>
      <c r="D13" s="10">
        <v>5</v>
      </c>
      <c r="E13" s="10">
        <v>6</v>
      </c>
      <c r="F13" s="10">
        <v>7</v>
      </c>
      <c r="G13" s="10">
        <v>8</v>
      </c>
      <c r="H13" s="10">
        <v>9</v>
      </c>
      <c r="I13" s="10">
        <v>10</v>
      </c>
      <c r="J13" s="10">
        <v>11</v>
      </c>
      <c r="K13" s="10">
        <v>12</v>
      </c>
      <c r="L13" s="10">
        <v>13</v>
      </c>
      <c r="M13" s="10">
        <v>14</v>
      </c>
      <c r="N13" s="10">
        <v>15</v>
      </c>
      <c r="O13" s="10">
        <v>16</v>
      </c>
      <c r="P13" s="10">
        <v>17</v>
      </c>
      <c r="Q13" s="10">
        <v>18</v>
      </c>
      <c r="R13" s="10">
        <v>19</v>
      </c>
      <c r="S13" s="10">
        <v>20</v>
      </c>
      <c r="T13" s="10">
        <v>21</v>
      </c>
      <c r="U13" s="10">
        <v>22</v>
      </c>
      <c r="V13" s="10">
        <v>23</v>
      </c>
    </row>
    <row r="14" spans="2:23" ht="21.75" x14ac:dyDescent="0.25">
      <c r="B14" s="10">
        <v>1</v>
      </c>
      <c r="C14" s="11" t="s">
        <v>123</v>
      </c>
      <c r="D14" s="12">
        <v>0</v>
      </c>
      <c r="E14" s="13">
        <v>15</v>
      </c>
      <c r="F14" s="128">
        <v>0.77625115858181282</v>
      </c>
      <c r="G14" s="129">
        <v>20</v>
      </c>
      <c r="H14" s="128">
        <v>0.19507091603401797</v>
      </c>
      <c r="I14" s="130">
        <v>20</v>
      </c>
      <c r="J14" s="14">
        <v>0</v>
      </c>
      <c r="K14" s="14">
        <v>15</v>
      </c>
      <c r="L14" s="14">
        <v>0</v>
      </c>
      <c r="M14" s="14">
        <v>5</v>
      </c>
      <c r="N14" s="15">
        <v>5.3542995599070364E-3</v>
      </c>
      <c r="O14" s="14">
        <v>20</v>
      </c>
      <c r="P14" s="15">
        <v>9.8719280027691238E-3</v>
      </c>
      <c r="Q14" s="14">
        <v>20</v>
      </c>
      <c r="R14" s="14">
        <v>0</v>
      </c>
      <c r="S14" s="48">
        <v>20</v>
      </c>
      <c r="T14" s="19">
        <f>SUM(E14+G14+I14+K14+M14+O14+Q14+S14)</f>
        <v>135</v>
      </c>
      <c r="U14" s="15">
        <f t="shared" ref="U14:U77" si="0">ROUND(T14/64,2)</f>
        <v>2.11</v>
      </c>
      <c r="V14" s="20" t="s">
        <v>124</v>
      </c>
    </row>
    <row r="15" spans="2:23" ht="21.75" x14ac:dyDescent="0.25">
      <c r="B15" s="10">
        <v>2</v>
      </c>
      <c r="C15" s="11" t="s">
        <v>125</v>
      </c>
      <c r="D15" s="12">
        <v>0</v>
      </c>
      <c r="E15" s="13">
        <v>15</v>
      </c>
      <c r="F15" s="128">
        <v>0.81179999999999997</v>
      </c>
      <c r="G15" s="129" t="s">
        <v>381</v>
      </c>
      <c r="H15" s="128">
        <v>0.22114267532932766</v>
      </c>
      <c r="I15" s="130">
        <v>20</v>
      </c>
      <c r="J15" s="14">
        <v>0</v>
      </c>
      <c r="K15" s="14">
        <v>15</v>
      </c>
      <c r="L15" s="14">
        <v>0</v>
      </c>
      <c r="M15" s="14">
        <v>5</v>
      </c>
      <c r="N15" s="15">
        <v>1.1864959254947613E-2</v>
      </c>
      <c r="O15" s="14">
        <v>20</v>
      </c>
      <c r="P15" s="15">
        <v>0</v>
      </c>
      <c r="Q15" s="14">
        <v>20</v>
      </c>
      <c r="R15" s="14">
        <v>0</v>
      </c>
      <c r="S15" s="48">
        <v>20</v>
      </c>
      <c r="T15" s="19">
        <f t="shared" ref="T15:T77" si="1">SUM(E15+G15+I15+K15+M15+O15+Q15+S15)</f>
        <v>135</v>
      </c>
      <c r="U15" s="15">
        <f t="shared" si="0"/>
        <v>2.11</v>
      </c>
      <c r="V15" s="20" t="s">
        <v>124</v>
      </c>
    </row>
    <row r="16" spans="2:23" ht="21.75" x14ac:dyDescent="0.25">
      <c r="B16" s="10">
        <v>3</v>
      </c>
      <c r="C16" s="11" t="s">
        <v>127</v>
      </c>
      <c r="D16" s="12">
        <v>0</v>
      </c>
      <c r="E16" s="13">
        <v>15</v>
      </c>
      <c r="F16" s="128">
        <v>0.91206173930113854</v>
      </c>
      <c r="G16" s="130">
        <v>20</v>
      </c>
      <c r="H16" s="128">
        <v>0.24605528794243023</v>
      </c>
      <c r="I16" s="130">
        <v>20</v>
      </c>
      <c r="J16" s="14">
        <v>0</v>
      </c>
      <c r="K16" s="14">
        <v>15</v>
      </c>
      <c r="L16" s="14">
        <v>1</v>
      </c>
      <c r="M16" s="14">
        <v>0</v>
      </c>
      <c r="N16" s="15">
        <v>1.6407102037255157E-2</v>
      </c>
      <c r="O16" s="14">
        <v>10</v>
      </c>
      <c r="P16" s="15">
        <v>2.2030275269380097E-4</v>
      </c>
      <c r="Q16" s="14">
        <v>20</v>
      </c>
      <c r="R16" s="14">
        <v>0</v>
      </c>
      <c r="S16" s="48">
        <v>20</v>
      </c>
      <c r="T16" s="19">
        <f t="shared" si="1"/>
        <v>120</v>
      </c>
      <c r="U16" s="15">
        <f t="shared" si="0"/>
        <v>1.88</v>
      </c>
      <c r="V16" s="20" t="s">
        <v>147</v>
      </c>
    </row>
    <row r="17" spans="2:23" ht="21.75" x14ac:dyDescent="0.25">
      <c r="B17" s="10">
        <v>4</v>
      </c>
      <c r="C17" s="11" t="s">
        <v>128</v>
      </c>
      <c r="D17" s="12">
        <v>0</v>
      </c>
      <c r="E17" s="13">
        <v>15</v>
      </c>
      <c r="F17" s="128">
        <v>0.79921706793436587</v>
      </c>
      <c r="G17" s="130">
        <v>20</v>
      </c>
      <c r="H17" s="128">
        <v>0.18486235076286262</v>
      </c>
      <c r="I17" s="130">
        <v>20</v>
      </c>
      <c r="J17" s="14">
        <v>2</v>
      </c>
      <c r="K17" s="14">
        <v>0</v>
      </c>
      <c r="L17" s="14">
        <v>0</v>
      </c>
      <c r="M17" s="14">
        <v>5</v>
      </c>
      <c r="N17" s="15">
        <v>3.8775823164720574E-3</v>
      </c>
      <c r="O17" s="14">
        <v>20</v>
      </c>
      <c r="P17" s="15">
        <v>2.5850548776480383E-4</v>
      </c>
      <c r="Q17" s="14">
        <v>20</v>
      </c>
      <c r="R17" s="14">
        <v>0</v>
      </c>
      <c r="S17" s="48">
        <v>20</v>
      </c>
      <c r="T17" s="19">
        <f t="shared" si="1"/>
        <v>120</v>
      </c>
      <c r="U17" s="15">
        <f t="shared" si="0"/>
        <v>1.88</v>
      </c>
      <c r="V17" s="20" t="s">
        <v>147</v>
      </c>
    </row>
    <row r="18" spans="2:23" ht="21.75" x14ac:dyDescent="0.25">
      <c r="B18" s="10">
        <v>5</v>
      </c>
      <c r="C18" s="11" t="s">
        <v>129</v>
      </c>
      <c r="D18" s="12">
        <v>0</v>
      </c>
      <c r="E18" s="13">
        <v>15</v>
      </c>
      <c r="F18" s="128">
        <v>0.8929865073448805</v>
      </c>
      <c r="G18" s="130">
        <v>20</v>
      </c>
      <c r="H18" s="128">
        <v>0.22911820801473826</v>
      </c>
      <c r="I18" s="130">
        <v>20</v>
      </c>
      <c r="J18" s="14">
        <v>0</v>
      </c>
      <c r="K18" s="14">
        <v>15</v>
      </c>
      <c r="L18" s="14">
        <v>0</v>
      </c>
      <c r="M18" s="14">
        <v>5</v>
      </c>
      <c r="N18" s="15">
        <v>1.2146459109844332E-2</v>
      </c>
      <c r="O18" s="14">
        <v>20</v>
      </c>
      <c r="P18" s="15">
        <v>0</v>
      </c>
      <c r="Q18" s="14">
        <v>20</v>
      </c>
      <c r="R18" s="14">
        <v>0</v>
      </c>
      <c r="S18" s="48">
        <v>20</v>
      </c>
      <c r="T18" s="19">
        <f t="shared" si="1"/>
        <v>135</v>
      </c>
      <c r="U18" s="15">
        <f t="shared" si="0"/>
        <v>2.11</v>
      </c>
      <c r="V18" s="20" t="s">
        <v>124</v>
      </c>
    </row>
    <row r="19" spans="2:23" ht="21.75" x14ac:dyDescent="0.25">
      <c r="B19" s="10">
        <v>6</v>
      </c>
      <c r="C19" s="11" t="s">
        <v>130</v>
      </c>
      <c r="D19" s="12">
        <v>0</v>
      </c>
      <c r="E19" s="13">
        <v>15</v>
      </c>
      <c r="F19" s="128">
        <v>0.70308953082425063</v>
      </c>
      <c r="G19" s="130">
        <v>20</v>
      </c>
      <c r="H19" s="128">
        <v>0.23606951339809451</v>
      </c>
      <c r="I19" s="130">
        <v>20</v>
      </c>
      <c r="J19" s="14">
        <v>0</v>
      </c>
      <c r="K19" s="14">
        <v>15</v>
      </c>
      <c r="L19" s="14">
        <v>0</v>
      </c>
      <c r="M19" s="14">
        <v>5</v>
      </c>
      <c r="N19" s="15">
        <v>1.1092685626702996E-2</v>
      </c>
      <c r="O19" s="14">
        <v>20</v>
      </c>
      <c r="P19" s="15">
        <v>6.6308327656675742E-3</v>
      </c>
      <c r="Q19" s="14">
        <v>20</v>
      </c>
      <c r="R19" s="14">
        <v>0</v>
      </c>
      <c r="S19" s="48">
        <v>20</v>
      </c>
      <c r="T19" s="19">
        <f t="shared" si="1"/>
        <v>135</v>
      </c>
      <c r="U19" s="15">
        <f t="shared" si="0"/>
        <v>2.11</v>
      </c>
      <c r="V19" s="20" t="s">
        <v>124</v>
      </c>
    </row>
    <row r="20" spans="2:23" ht="21.75" x14ac:dyDescent="0.25">
      <c r="B20" s="10">
        <v>7</v>
      </c>
      <c r="C20" s="11" t="s">
        <v>131</v>
      </c>
      <c r="D20" s="12">
        <v>0</v>
      </c>
      <c r="E20" s="13">
        <v>15</v>
      </c>
      <c r="F20" s="128">
        <v>0.88060770531854915</v>
      </c>
      <c r="G20" s="130">
        <v>20</v>
      </c>
      <c r="H20" s="128">
        <v>0.24151286227398941</v>
      </c>
      <c r="I20" s="130">
        <v>20</v>
      </c>
      <c r="J20" s="14">
        <v>1</v>
      </c>
      <c r="K20" s="14">
        <v>5</v>
      </c>
      <c r="L20" s="14">
        <v>0</v>
      </c>
      <c r="M20" s="14">
        <v>5</v>
      </c>
      <c r="N20" s="15">
        <v>8.0811877466641605E-2</v>
      </c>
      <c r="O20" s="14">
        <v>0</v>
      </c>
      <c r="P20" s="15">
        <v>1.5598571697049427E-2</v>
      </c>
      <c r="Q20" s="14">
        <v>10</v>
      </c>
      <c r="R20" s="14">
        <v>0</v>
      </c>
      <c r="S20" s="48">
        <v>20</v>
      </c>
      <c r="T20" s="19">
        <f t="shared" si="1"/>
        <v>95</v>
      </c>
      <c r="U20" s="15">
        <f t="shared" si="0"/>
        <v>1.48</v>
      </c>
      <c r="V20" s="20" t="s">
        <v>132</v>
      </c>
    </row>
    <row r="21" spans="2:23" ht="21.75" x14ac:dyDescent="0.25">
      <c r="B21" s="10">
        <v>8</v>
      </c>
      <c r="C21" s="11" t="s">
        <v>133</v>
      </c>
      <c r="D21" s="12">
        <v>0</v>
      </c>
      <c r="E21" s="13">
        <v>15</v>
      </c>
      <c r="F21" s="128">
        <v>0.83367026684445322</v>
      </c>
      <c r="G21" s="130">
        <v>20</v>
      </c>
      <c r="H21" s="128">
        <v>0.20500715810940243</v>
      </c>
      <c r="I21" s="130">
        <v>20</v>
      </c>
      <c r="J21" s="14">
        <v>0</v>
      </c>
      <c r="K21" s="14">
        <v>15</v>
      </c>
      <c r="L21" s="14">
        <v>0</v>
      </c>
      <c r="M21" s="14">
        <v>5</v>
      </c>
      <c r="N21" s="15">
        <v>8.0415839465323383E-3</v>
      </c>
      <c r="O21" s="14">
        <v>20</v>
      </c>
      <c r="P21" s="15">
        <v>7.696017910349482E-5</v>
      </c>
      <c r="Q21" s="14">
        <v>20</v>
      </c>
      <c r="R21" s="14">
        <v>0</v>
      </c>
      <c r="S21" s="48">
        <v>20</v>
      </c>
      <c r="T21" s="19">
        <f t="shared" si="1"/>
        <v>135</v>
      </c>
      <c r="U21" s="15">
        <f t="shared" si="0"/>
        <v>2.11</v>
      </c>
      <c r="V21" s="20" t="s">
        <v>124</v>
      </c>
    </row>
    <row r="22" spans="2:23" ht="21.75" x14ac:dyDescent="0.25">
      <c r="B22" s="10">
        <v>9</v>
      </c>
      <c r="C22" s="11" t="s">
        <v>134</v>
      </c>
      <c r="D22" s="12">
        <v>0</v>
      </c>
      <c r="E22" s="13">
        <v>15</v>
      </c>
      <c r="F22" s="128">
        <v>0.71899999999999997</v>
      </c>
      <c r="G22" s="129" t="s">
        <v>381</v>
      </c>
      <c r="H22" s="128">
        <v>0.18070011902353045</v>
      </c>
      <c r="I22" s="130">
        <v>20</v>
      </c>
      <c r="J22" s="14">
        <v>1</v>
      </c>
      <c r="K22" s="14">
        <v>5</v>
      </c>
      <c r="L22" s="14">
        <v>0</v>
      </c>
      <c r="M22" s="14">
        <v>5</v>
      </c>
      <c r="N22" s="15">
        <v>1.6414887332264327E-2</v>
      </c>
      <c r="O22" s="14">
        <v>10</v>
      </c>
      <c r="P22" s="15">
        <v>1.9008636453146537E-2</v>
      </c>
      <c r="Q22" s="14">
        <v>10</v>
      </c>
      <c r="R22" s="14">
        <v>0</v>
      </c>
      <c r="S22" s="48">
        <v>20</v>
      </c>
      <c r="T22" s="19">
        <f t="shared" si="1"/>
        <v>105</v>
      </c>
      <c r="U22" s="15">
        <f t="shared" si="0"/>
        <v>1.64</v>
      </c>
      <c r="V22" s="20" t="s">
        <v>147</v>
      </c>
    </row>
    <row r="23" spans="2:23" ht="21.75" x14ac:dyDescent="0.25">
      <c r="B23" s="10">
        <v>10</v>
      </c>
      <c r="C23" s="11" t="s">
        <v>135</v>
      </c>
      <c r="D23" s="12">
        <v>1.9964243146603102</v>
      </c>
      <c r="E23" s="13">
        <v>15</v>
      </c>
      <c r="F23" s="128">
        <v>0.83732118322678517</v>
      </c>
      <c r="G23" s="130">
        <v>20</v>
      </c>
      <c r="H23" s="128">
        <v>0.26932954284208344</v>
      </c>
      <c r="I23" s="130">
        <v>20</v>
      </c>
      <c r="J23" s="14">
        <v>0</v>
      </c>
      <c r="K23" s="14">
        <v>15</v>
      </c>
      <c r="L23" s="14">
        <v>0</v>
      </c>
      <c r="M23" s="14">
        <v>5</v>
      </c>
      <c r="N23" s="15">
        <v>9.4809838552389215E-3</v>
      </c>
      <c r="O23" s="14">
        <v>20</v>
      </c>
      <c r="P23" s="15">
        <v>0</v>
      </c>
      <c r="Q23" s="14">
        <v>20</v>
      </c>
      <c r="R23" s="14">
        <v>0</v>
      </c>
      <c r="S23" s="48">
        <v>20</v>
      </c>
      <c r="T23" s="19">
        <f t="shared" si="1"/>
        <v>135</v>
      </c>
      <c r="U23" s="15">
        <f t="shared" si="0"/>
        <v>2.11</v>
      </c>
      <c r="V23" s="20" t="s">
        <v>124</v>
      </c>
    </row>
    <row r="24" spans="2:23" ht="21" x14ac:dyDescent="0.25">
      <c r="B24" s="10">
        <v>11</v>
      </c>
      <c r="C24" s="11" t="s">
        <v>136</v>
      </c>
      <c r="D24" s="12">
        <v>0</v>
      </c>
      <c r="E24" s="13">
        <v>15</v>
      </c>
      <c r="F24" s="128">
        <v>0.85784525015037194</v>
      </c>
      <c r="G24" s="130">
        <v>20</v>
      </c>
      <c r="H24" s="128">
        <v>0.20607434295321483</v>
      </c>
      <c r="I24" s="130">
        <v>20</v>
      </c>
      <c r="J24" s="14">
        <v>1</v>
      </c>
      <c r="K24" s="14">
        <v>5</v>
      </c>
      <c r="L24" s="14">
        <v>0</v>
      </c>
      <c r="M24" s="14">
        <v>5</v>
      </c>
      <c r="N24" s="15">
        <v>1.0953929085357961E-2</v>
      </c>
      <c r="O24" s="14">
        <v>20</v>
      </c>
      <c r="P24" s="15">
        <v>9.5149267936135706E-3</v>
      </c>
      <c r="Q24" s="14">
        <v>20</v>
      </c>
      <c r="R24" s="14">
        <v>0</v>
      </c>
      <c r="S24" s="48">
        <v>20</v>
      </c>
      <c r="T24" s="19">
        <f t="shared" si="1"/>
        <v>125</v>
      </c>
      <c r="U24" s="15">
        <f t="shared" si="0"/>
        <v>1.95</v>
      </c>
      <c r="V24" s="20" t="s">
        <v>126</v>
      </c>
    </row>
    <row r="25" spans="2:23" ht="21.75" x14ac:dyDescent="0.25">
      <c r="B25" s="10">
        <v>12</v>
      </c>
      <c r="C25" s="11" t="s">
        <v>137</v>
      </c>
      <c r="D25" s="12">
        <v>5.6469659075951029</v>
      </c>
      <c r="E25" s="13">
        <v>5</v>
      </c>
      <c r="F25" s="128">
        <v>0.83063882234215258</v>
      </c>
      <c r="G25" s="130">
        <v>20</v>
      </c>
      <c r="H25" s="128">
        <v>0.21978577340008412</v>
      </c>
      <c r="I25" s="130">
        <v>20</v>
      </c>
      <c r="J25" s="14">
        <v>0</v>
      </c>
      <c r="K25" s="14">
        <v>15</v>
      </c>
      <c r="L25" s="14">
        <v>0</v>
      </c>
      <c r="M25" s="14">
        <v>5</v>
      </c>
      <c r="N25" s="15">
        <v>4.2121890219823615E-4</v>
      </c>
      <c r="O25" s="14">
        <v>20</v>
      </c>
      <c r="P25" s="15">
        <v>7.8978544162169287E-4</v>
      </c>
      <c r="Q25" s="14">
        <v>20</v>
      </c>
      <c r="R25" s="14">
        <v>0</v>
      </c>
      <c r="S25" s="48">
        <v>20</v>
      </c>
      <c r="T25" s="19">
        <f t="shared" si="1"/>
        <v>125</v>
      </c>
      <c r="U25" s="15">
        <f t="shared" si="0"/>
        <v>1.95</v>
      </c>
      <c r="V25" s="20" t="s">
        <v>126</v>
      </c>
    </row>
    <row r="26" spans="2:23" ht="16.5" x14ac:dyDescent="0.25">
      <c r="B26" s="10">
        <v>13</v>
      </c>
      <c r="C26" s="11" t="s">
        <v>138</v>
      </c>
      <c r="D26" s="12">
        <v>0.45616377392078328</v>
      </c>
      <c r="E26" s="13">
        <v>15</v>
      </c>
      <c r="F26" s="128">
        <v>0.86899999999999999</v>
      </c>
      <c r="G26" s="130">
        <v>20</v>
      </c>
      <c r="H26" s="128">
        <v>0.21213444466113263</v>
      </c>
      <c r="I26" s="130">
        <v>20</v>
      </c>
      <c r="J26" s="14">
        <v>0</v>
      </c>
      <c r="K26" s="14">
        <v>15</v>
      </c>
      <c r="L26" s="14">
        <v>0</v>
      </c>
      <c r="M26" s="14">
        <v>5</v>
      </c>
      <c r="N26" s="15">
        <v>5.1871631310883654E-2</v>
      </c>
      <c r="O26" s="14">
        <v>0</v>
      </c>
      <c r="P26" s="15">
        <v>1.8444345547149285E-2</v>
      </c>
      <c r="Q26" s="14">
        <v>10</v>
      </c>
      <c r="R26" s="14">
        <v>0</v>
      </c>
      <c r="S26" s="48">
        <v>20</v>
      </c>
      <c r="T26" s="19">
        <f t="shared" si="1"/>
        <v>105</v>
      </c>
      <c r="U26" s="15">
        <f t="shared" si="0"/>
        <v>1.64</v>
      </c>
      <c r="V26" s="20" t="s">
        <v>147</v>
      </c>
    </row>
    <row r="27" spans="2:23" ht="21.75" x14ac:dyDescent="0.25">
      <c r="B27" s="10">
        <v>14</v>
      </c>
      <c r="C27" s="22" t="s">
        <v>139</v>
      </c>
      <c r="D27" s="12">
        <v>0</v>
      </c>
      <c r="E27" s="13">
        <v>15</v>
      </c>
      <c r="F27" s="128">
        <v>0.85889510299261562</v>
      </c>
      <c r="G27" s="130">
        <v>20</v>
      </c>
      <c r="H27" s="128">
        <v>0.21485295680313451</v>
      </c>
      <c r="I27" s="130">
        <v>20</v>
      </c>
      <c r="J27" s="14">
        <v>0</v>
      </c>
      <c r="K27" s="14">
        <v>15</v>
      </c>
      <c r="L27" s="14">
        <v>0</v>
      </c>
      <c r="M27" s="14">
        <v>5</v>
      </c>
      <c r="N27" s="15">
        <v>4.0278415715648518E-3</v>
      </c>
      <c r="O27" s="14">
        <v>20</v>
      </c>
      <c r="P27" s="15">
        <v>2.237148005511783E-2</v>
      </c>
      <c r="Q27" s="14">
        <v>10</v>
      </c>
      <c r="R27" s="14">
        <v>0</v>
      </c>
      <c r="S27" s="48">
        <v>20</v>
      </c>
      <c r="T27" s="19">
        <f t="shared" si="1"/>
        <v>125</v>
      </c>
      <c r="U27" s="15">
        <f t="shared" si="0"/>
        <v>1.95</v>
      </c>
      <c r="V27" s="20" t="s">
        <v>126</v>
      </c>
    </row>
    <row r="28" spans="2:23" ht="21.75" x14ac:dyDescent="0.25">
      <c r="B28" s="10">
        <v>15</v>
      </c>
      <c r="C28" s="23" t="s">
        <v>140</v>
      </c>
      <c r="D28" s="12">
        <v>0</v>
      </c>
      <c r="E28" s="13">
        <v>15</v>
      </c>
      <c r="F28" s="128">
        <v>0.8839264489150459</v>
      </c>
      <c r="G28" s="130">
        <v>20</v>
      </c>
      <c r="H28" s="128">
        <v>0.21001635343834968</v>
      </c>
      <c r="I28" s="130">
        <v>20</v>
      </c>
      <c r="J28" s="14">
        <v>1</v>
      </c>
      <c r="K28" s="14">
        <v>5</v>
      </c>
      <c r="L28" s="14">
        <v>0</v>
      </c>
      <c r="M28" s="14">
        <v>5</v>
      </c>
      <c r="N28" s="15">
        <v>3.067053587440291E-2</v>
      </c>
      <c r="O28" s="14">
        <v>10</v>
      </c>
      <c r="P28" s="15">
        <v>5.4329219582973324E-3</v>
      </c>
      <c r="Q28" s="14">
        <v>20</v>
      </c>
      <c r="R28" s="14">
        <v>0</v>
      </c>
      <c r="S28" s="48">
        <v>20</v>
      </c>
      <c r="T28" s="19">
        <f t="shared" si="1"/>
        <v>115</v>
      </c>
      <c r="U28" s="15">
        <f t="shared" si="0"/>
        <v>1.8</v>
      </c>
      <c r="V28" s="20" t="s">
        <v>147</v>
      </c>
    </row>
    <row r="29" spans="2:23" ht="35.25" customHeight="1" x14ac:dyDescent="0.25">
      <c r="B29" s="10">
        <v>16</v>
      </c>
      <c r="C29" s="11" t="s">
        <v>141</v>
      </c>
      <c r="D29" s="12">
        <v>0</v>
      </c>
      <c r="E29" s="13">
        <v>15</v>
      </c>
      <c r="F29" s="128">
        <v>0.70200678633160485</v>
      </c>
      <c r="G29" s="130">
        <v>20</v>
      </c>
      <c r="H29" s="128">
        <v>0.26097731219594422</v>
      </c>
      <c r="I29" s="130">
        <v>20</v>
      </c>
      <c r="J29" s="14">
        <v>2</v>
      </c>
      <c r="K29" s="14">
        <v>0</v>
      </c>
      <c r="L29" s="14">
        <v>0</v>
      </c>
      <c r="M29" s="14">
        <v>5</v>
      </c>
      <c r="N29" s="15">
        <v>2.4822497008376545E-2</v>
      </c>
      <c r="O29" s="14">
        <v>10</v>
      </c>
      <c r="P29" s="15">
        <v>2.4231618135886188E-2</v>
      </c>
      <c r="Q29" s="14">
        <v>10</v>
      </c>
      <c r="R29" s="14">
        <v>0</v>
      </c>
      <c r="S29" s="48">
        <v>20</v>
      </c>
      <c r="T29" s="19">
        <f t="shared" si="1"/>
        <v>100</v>
      </c>
      <c r="U29" s="15">
        <f t="shared" si="0"/>
        <v>1.56</v>
      </c>
      <c r="V29" s="20" t="s">
        <v>132</v>
      </c>
    </row>
    <row r="30" spans="2:23" ht="21.75" x14ac:dyDescent="0.25">
      <c r="B30" s="10">
        <v>17</v>
      </c>
      <c r="C30" s="11" t="s">
        <v>142</v>
      </c>
      <c r="D30" s="12">
        <v>0</v>
      </c>
      <c r="E30" s="13">
        <v>15</v>
      </c>
      <c r="F30" s="128">
        <v>0.75311916855553263</v>
      </c>
      <c r="G30" s="130">
        <v>20</v>
      </c>
      <c r="H30" s="128">
        <v>0.17673159744952396</v>
      </c>
      <c r="I30" s="131">
        <v>0</v>
      </c>
      <c r="J30" s="14">
        <v>1</v>
      </c>
      <c r="K30" s="14">
        <v>5</v>
      </c>
      <c r="L30" s="14">
        <v>0</v>
      </c>
      <c r="M30" s="14">
        <v>5</v>
      </c>
      <c r="N30" s="15">
        <v>9.6280651143622505E-3</v>
      </c>
      <c r="O30" s="14">
        <v>20</v>
      </c>
      <c r="P30" s="15">
        <v>0</v>
      </c>
      <c r="Q30" s="14">
        <v>20</v>
      </c>
      <c r="R30" s="14">
        <v>0</v>
      </c>
      <c r="S30" s="48">
        <v>20</v>
      </c>
      <c r="T30" s="19">
        <f t="shared" si="1"/>
        <v>105</v>
      </c>
      <c r="U30" s="15">
        <f t="shared" si="0"/>
        <v>1.64</v>
      </c>
      <c r="V30" s="20" t="s">
        <v>147</v>
      </c>
    </row>
    <row r="31" spans="2:23" ht="21.75" x14ac:dyDescent="0.25">
      <c r="B31" s="10">
        <v>18</v>
      </c>
      <c r="C31" s="11" t="s">
        <v>143</v>
      </c>
      <c r="D31" s="12">
        <v>0</v>
      </c>
      <c r="E31" s="13">
        <v>15</v>
      </c>
      <c r="F31" s="128">
        <v>0.76698781076941203</v>
      </c>
      <c r="G31" s="130">
        <v>20</v>
      </c>
      <c r="H31" s="128">
        <v>0.23941672140039738</v>
      </c>
      <c r="I31" s="130">
        <v>20</v>
      </c>
      <c r="J31" s="14">
        <v>0</v>
      </c>
      <c r="K31" s="14">
        <v>15</v>
      </c>
      <c r="L31" s="14">
        <v>0</v>
      </c>
      <c r="M31" s="14">
        <v>5</v>
      </c>
      <c r="N31" s="15">
        <v>3.8709710930442641E-2</v>
      </c>
      <c r="O31" s="14">
        <v>10</v>
      </c>
      <c r="P31" s="15">
        <v>0</v>
      </c>
      <c r="Q31" s="14">
        <v>20</v>
      </c>
      <c r="R31" s="14">
        <v>0</v>
      </c>
      <c r="S31" s="48">
        <v>20</v>
      </c>
      <c r="T31" s="19">
        <f t="shared" si="1"/>
        <v>125</v>
      </c>
      <c r="U31" s="15">
        <f t="shared" si="0"/>
        <v>1.95</v>
      </c>
      <c r="V31" s="20" t="s">
        <v>126</v>
      </c>
    </row>
    <row r="32" spans="2:23" ht="21.75" x14ac:dyDescent="0.25">
      <c r="B32" s="10">
        <v>19</v>
      </c>
      <c r="C32" s="11" t="s">
        <v>144</v>
      </c>
      <c r="D32" s="12">
        <v>1.0014824575852412</v>
      </c>
      <c r="E32" s="13">
        <v>15</v>
      </c>
      <c r="F32" s="128">
        <v>0.61231330917476523</v>
      </c>
      <c r="G32" s="129">
        <v>0</v>
      </c>
      <c r="H32" s="128">
        <v>0.17447307712217069</v>
      </c>
      <c r="I32" s="130">
        <v>0</v>
      </c>
      <c r="J32" s="14">
        <v>1</v>
      </c>
      <c r="K32" s="14">
        <v>5</v>
      </c>
      <c r="L32" s="14">
        <v>0</v>
      </c>
      <c r="M32" s="14">
        <v>5</v>
      </c>
      <c r="N32" s="15">
        <v>0.01</v>
      </c>
      <c r="O32" s="14">
        <v>20</v>
      </c>
      <c r="P32" s="15">
        <v>0.01</v>
      </c>
      <c r="Q32" s="14">
        <v>20</v>
      </c>
      <c r="R32" s="14">
        <v>0</v>
      </c>
      <c r="S32" s="48">
        <v>20</v>
      </c>
      <c r="T32" s="19">
        <f t="shared" si="1"/>
        <v>85</v>
      </c>
      <c r="U32" s="15">
        <f t="shared" si="0"/>
        <v>1.33</v>
      </c>
      <c r="V32" s="20" t="s">
        <v>132</v>
      </c>
      <c r="W32" s="132"/>
    </row>
    <row r="33" spans="2:22" ht="21.75" x14ac:dyDescent="0.25">
      <c r="B33" s="10">
        <v>20</v>
      </c>
      <c r="C33" s="11" t="s">
        <v>145</v>
      </c>
      <c r="D33" s="12">
        <v>0</v>
      </c>
      <c r="E33" s="13">
        <v>15</v>
      </c>
      <c r="F33" s="128">
        <v>0.80981904193997212</v>
      </c>
      <c r="G33" s="130">
        <v>20</v>
      </c>
      <c r="H33" s="128">
        <v>0.20824069469683018</v>
      </c>
      <c r="I33" s="130">
        <v>20</v>
      </c>
      <c r="J33" s="14">
        <v>0</v>
      </c>
      <c r="K33" s="14">
        <v>15</v>
      </c>
      <c r="L33" s="14">
        <v>0</v>
      </c>
      <c r="M33" s="14">
        <v>5</v>
      </c>
      <c r="N33" s="15">
        <v>9.3225998807394163E-3</v>
      </c>
      <c r="O33" s="14">
        <v>20</v>
      </c>
      <c r="P33" s="15">
        <v>0</v>
      </c>
      <c r="Q33" s="14">
        <v>20</v>
      </c>
      <c r="R33" s="14">
        <v>0</v>
      </c>
      <c r="S33" s="48">
        <v>20</v>
      </c>
      <c r="T33" s="19">
        <f t="shared" si="1"/>
        <v>135</v>
      </c>
      <c r="U33" s="15">
        <f t="shared" si="0"/>
        <v>2.11</v>
      </c>
      <c r="V33" s="20" t="s">
        <v>124</v>
      </c>
    </row>
    <row r="34" spans="2:22" ht="21.75" x14ac:dyDescent="0.25">
      <c r="B34" s="10">
        <v>21</v>
      </c>
      <c r="C34" s="11" t="s">
        <v>146</v>
      </c>
      <c r="D34" s="12">
        <v>0</v>
      </c>
      <c r="E34" s="13">
        <v>15</v>
      </c>
      <c r="F34" s="128">
        <v>0.73419999999999996</v>
      </c>
      <c r="G34" s="129" t="s">
        <v>381</v>
      </c>
      <c r="H34" s="128">
        <v>0.1987159612268683</v>
      </c>
      <c r="I34" s="130">
        <v>20</v>
      </c>
      <c r="J34" s="14">
        <v>2</v>
      </c>
      <c r="K34" s="14">
        <v>0</v>
      </c>
      <c r="L34" s="14">
        <v>0</v>
      </c>
      <c r="M34" s="14">
        <v>5</v>
      </c>
      <c r="N34" s="15">
        <v>2.6204978525195093E-2</v>
      </c>
      <c r="O34" s="14">
        <v>10</v>
      </c>
      <c r="P34" s="15">
        <v>0.02</v>
      </c>
      <c r="Q34" s="14">
        <v>10</v>
      </c>
      <c r="R34" s="14">
        <v>0</v>
      </c>
      <c r="S34" s="48">
        <v>20</v>
      </c>
      <c r="T34" s="19">
        <f t="shared" si="1"/>
        <v>100</v>
      </c>
      <c r="U34" s="15">
        <f t="shared" si="0"/>
        <v>1.56</v>
      </c>
      <c r="V34" s="20" t="s">
        <v>132</v>
      </c>
    </row>
    <row r="35" spans="2:22" ht="21.75" x14ac:dyDescent="0.25">
      <c r="B35" s="10">
        <v>22</v>
      </c>
      <c r="C35" s="11" t="s">
        <v>148</v>
      </c>
      <c r="D35" s="12">
        <v>0</v>
      </c>
      <c r="E35" s="13">
        <v>15</v>
      </c>
      <c r="F35" s="128">
        <v>0.83592387053270401</v>
      </c>
      <c r="G35" s="130">
        <v>20</v>
      </c>
      <c r="H35" s="128">
        <v>0.24645504202453425</v>
      </c>
      <c r="I35" s="130">
        <v>20</v>
      </c>
      <c r="J35" s="14">
        <v>1</v>
      </c>
      <c r="K35" s="14">
        <v>5</v>
      </c>
      <c r="L35" s="14">
        <v>1</v>
      </c>
      <c r="M35" s="14">
        <v>0</v>
      </c>
      <c r="N35" s="15">
        <v>0.01</v>
      </c>
      <c r="O35" s="14">
        <v>20</v>
      </c>
      <c r="P35" s="15">
        <v>0</v>
      </c>
      <c r="Q35" s="14">
        <v>20</v>
      </c>
      <c r="R35" s="14">
        <v>0</v>
      </c>
      <c r="S35" s="48">
        <v>20</v>
      </c>
      <c r="T35" s="19">
        <f t="shared" si="1"/>
        <v>120</v>
      </c>
      <c r="U35" s="15">
        <f t="shared" si="0"/>
        <v>1.88</v>
      </c>
      <c r="V35" s="20" t="s">
        <v>126</v>
      </c>
    </row>
    <row r="36" spans="2:22" ht="21.75" x14ac:dyDescent="0.25">
      <c r="B36" s="10">
        <v>23</v>
      </c>
      <c r="C36" s="11" t="s">
        <v>149</v>
      </c>
      <c r="D36" s="12">
        <v>0</v>
      </c>
      <c r="E36" s="13">
        <v>15</v>
      </c>
      <c r="F36" s="128">
        <v>0.80225480444411079</v>
      </c>
      <c r="G36" s="130">
        <v>20</v>
      </c>
      <c r="H36" s="128">
        <v>0.26331958645207981</v>
      </c>
      <c r="I36" s="130">
        <v>20</v>
      </c>
      <c r="J36" s="14">
        <v>0</v>
      </c>
      <c r="K36" s="14">
        <v>15</v>
      </c>
      <c r="L36" s="14">
        <v>0</v>
      </c>
      <c r="M36" s="14">
        <v>5</v>
      </c>
      <c r="N36" s="15">
        <v>9.6839576608362746E-3</v>
      </c>
      <c r="O36" s="14">
        <v>20</v>
      </c>
      <c r="P36" s="15">
        <v>1.501388784625779E-3</v>
      </c>
      <c r="Q36" s="14">
        <v>20</v>
      </c>
      <c r="R36" s="14">
        <v>0</v>
      </c>
      <c r="S36" s="48">
        <v>20</v>
      </c>
      <c r="T36" s="19">
        <f t="shared" si="1"/>
        <v>135</v>
      </c>
      <c r="U36" s="15">
        <f t="shared" si="0"/>
        <v>2.11</v>
      </c>
      <c r="V36" s="20" t="s">
        <v>124</v>
      </c>
    </row>
    <row r="37" spans="2:22" ht="21.75" x14ac:dyDescent="0.25">
      <c r="B37" s="10">
        <v>24</v>
      </c>
      <c r="C37" s="11" t="s">
        <v>150</v>
      </c>
      <c r="D37" s="12">
        <v>0</v>
      </c>
      <c r="E37" s="13">
        <v>15</v>
      </c>
      <c r="F37" s="128">
        <v>0.81802873053822378</v>
      </c>
      <c r="G37" s="130">
        <v>20</v>
      </c>
      <c r="H37" s="128">
        <v>0.25248202730799735</v>
      </c>
      <c r="I37" s="130">
        <v>20</v>
      </c>
      <c r="J37" s="14">
        <v>0</v>
      </c>
      <c r="K37" s="14">
        <v>15</v>
      </c>
      <c r="L37" s="14">
        <v>0</v>
      </c>
      <c r="M37" s="14">
        <v>5</v>
      </c>
      <c r="N37" s="15">
        <v>1.4500359593367932E-2</v>
      </c>
      <c r="O37" s="14">
        <v>20</v>
      </c>
      <c r="P37" s="15">
        <v>7.4639920695084259E-3</v>
      </c>
      <c r="Q37" s="14">
        <v>20</v>
      </c>
      <c r="R37" s="14">
        <v>0</v>
      </c>
      <c r="S37" s="48">
        <v>20</v>
      </c>
      <c r="T37" s="19">
        <f t="shared" si="1"/>
        <v>135</v>
      </c>
      <c r="U37" s="15">
        <f t="shared" si="0"/>
        <v>2.11</v>
      </c>
      <c r="V37" s="20" t="s">
        <v>124</v>
      </c>
    </row>
    <row r="38" spans="2:22" ht="21.75" x14ac:dyDescent="0.25">
      <c r="B38" s="10">
        <v>25</v>
      </c>
      <c r="C38" s="11" t="s">
        <v>151</v>
      </c>
      <c r="D38" s="12">
        <v>0</v>
      </c>
      <c r="E38" s="13">
        <v>15</v>
      </c>
      <c r="F38" s="128">
        <v>0.73118079391891888</v>
      </c>
      <c r="G38" s="130">
        <v>20</v>
      </c>
      <c r="H38" s="128">
        <v>0.17278729177463537</v>
      </c>
      <c r="I38" s="130">
        <v>0</v>
      </c>
      <c r="J38" s="14">
        <v>1</v>
      </c>
      <c r="K38" s="14">
        <v>5</v>
      </c>
      <c r="L38" s="14">
        <v>0</v>
      </c>
      <c r="M38" s="14">
        <v>5</v>
      </c>
      <c r="N38" s="15">
        <v>0.01</v>
      </c>
      <c r="O38" s="14">
        <v>20</v>
      </c>
      <c r="P38" s="15">
        <v>1.1146114864864864E-2</v>
      </c>
      <c r="Q38" s="14">
        <v>20</v>
      </c>
      <c r="R38" s="14">
        <v>0</v>
      </c>
      <c r="S38" s="48">
        <v>20</v>
      </c>
      <c r="T38" s="19">
        <f t="shared" si="1"/>
        <v>105</v>
      </c>
      <c r="U38" s="15">
        <f t="shared" si="0"/>
        <v>1.64</v>
      </c>
      <c r="V38" s="20" t="s">
        <v>147</v>
      </c>
    </row>
    <row r="39" spans="2:22" ht="21.75" x14ac:dyDescent="0.25">
      <c r="B39" s="10">
        <v>26</v>
      </c>
      <c r="C39" s="11" t="s">
        <v>152</v>
      </c>
      <c r="D39" s="12">
        <v>0</v>
      </c>
      <c r="E39" s="13">
        <v>15</v>
      </c>
      <c r="F39" s="128">
        <v>0.75878674389348988</v>
      </c>
      <c r="G39" s="130">
        <v>20</v>
      </c>
      <c r="H39" s="128">
        <v>0.21861543968331035</v>
      </c>
      <c r="I39" s="130">
        <v>20</v>
      </c>
      <c r="J39" s="14">
        <v>0</v>
      </c>
      <c r="K39" s="14">
        <v>15</v>
      </c>
      <c r="L39" s="14">
        <v>0</v>
      </c>
      <c r="M39" s="14">
        <v>5</v>
      </c>
      <c r="N39" s="15">
        <v>1.3292797987210399E-2</v>
      </c>
      <c r="O39" s="14">
        <v>20</v>
      </c>
      <c r="P39" s="15">
        <v>2.7814760457070971E-3</v>
      </c>
      <c r="Q39" s="14">
        <v>20</v>
      </c>
      <c r="R39" s="14">
        <v>0</v>
      </c>
      <c r="S39" s="48">
        <v>20</v>
      </c>
      <c r="T39" s="19">
        <f t="shared" si="1"/>
        <v>135</v>
      </c>
      <c r="U39" s="15">
        <f t="shared" si="0"/>
        <v>2.11</v>
      </c>
      <c r="V39" s="20" t="s">
        <v>124</v>
      </c>
    </row>
    <row r="40" spans="2:22" ht="21.75" x14ac:dyDescent="0.25">
      <c r="B40" s="10">
        <v>27</v>
      </c>
      <c r="C40" s="11" t="s">
        <v>153</v>
      </c>
      <c r="D40" s="12">
        <v>0</v>
      </c>
      <c r="E40" s="13">
        <v>15</v>
      </c>
      <c r="F40" s="128">
        <v>0.67954196303556424</v>
      </c>
      <c r="G40" s="129">
        <v>0</v>
      </c>
      <c r="H40" s="128">
        <v>0.23952679941456456</v>
      </c>
      <c r="I40" s="130">
        <v>20</v>
      </c>
      <c r="J40" s="14">
        <v>0</v>
      </c>
      <c r="K40" s="14">
        <v>15</v>
      </c>
      <c r="L40" s="14">
        <v>0</v>
      </c>
      <c r="M40" s="14">
        <v>5</v>
      </c>
      <c r="N40" s="15">
        <v>1.2901548185782295E-2</v>
      </c>
      <c r="O40" s="14">
        <v>20</v>
      </c>
      <c r="P40" s="15">
        <v>4.9805976717206069E-3</v>
      </c>
      <c r="Q40" s="14">
        <v>20</v>
      </c>
      <c r="R40" s="14">
        <v>0</v>
      </c>
      <c r="S40" s="48">
        <v>20</v>
      </c>
      <c r="T40" s="19">
        <f t="shared" si="1"/>
        <v>115</v>
      </c>
      <c r="U40" s="15">
        <f t="shared" si="0"/>
        <v>1.8</v>
      </c>
      <c r="V40" s="20" t="s">
        <v>147</v>
      </c>
    </row>
    <row r="41" spans="2:22" ht="21.75" x14ac:dyDescent="0.25">
      <c r="B41" s="10">
        <v>28</v>
      </c>
      <c r="C41" s="11" t="s">
        <v>154</v>
      </c>
      <c r="D41" s="12">
        <v>0</v>
      </c>
      <c r="E41" s="13">
        <v>15</v>
      </c>
      <c r="F41" s="128">
        <v>0.92628821477550538</v>
      </c>
      <c r="G41" s="130">
        <v>20</v>
      </c>
      <c r="H41" s="128">
        <v>0.22716544106076977</v>
      </c>
      <c r="I41" s="130">
        <v>20</v>
      </c>
      <c r="J41" s="14">
        <v>0</v>
      </c>
      <c r="K41" s="14">
        <v>15</v>
      </c>
      <c r="L41" s="14">
        <v>0</v>
      </c>
      <c r="M41" s="14">
        <v>5</v>
      </c>
      <c r="N41" s="15">
        <v>4.2334983006380063E-3</v>
      </c>
      <c r="O41" s="14">
        <v>20</v>
      </c>
      <c r="P41" s="15">
        <v>0</v>
      </c>
      <c r="Q41" s="14">
        <v>20</v>
      </c>
      <c r="R41" s="14">
        <v>0</v>
      </c>
      <c r="S41" s="48">
        <v>20</v>
      </c>
      <c r="T41" s="19">
        <f t="shared" si="1"/>
        <v>135</v>
      </c>
      <c r="U41" s="15">
        <f t="shared" si="0"/>
        <v>2.11</v>
      </c>
      <c r="V41" s="20" t="s">
        <v>124</v>
      </c>
    </row>
    <row r="42" spans="2:22" ht="21.75" x14ac:dyDescent="0.25">
      <c r="B42" s="10">
        <v>29</v>
      </c>
      <c r="C42" s="11" t="s">
        <v>155</v>
      </c>
      <c r="D42" s="12">
        <v>0</v>
      </c>
      <c r="E42" s="13">
        <v>15</v>
      </c>
      <c r="F42" s="128">
        <v>0.95108396598164402</v>
      </c>
      <c r="G42" s="130">
        <v>20</v>
      </c>
      <c r="H42" s="128">
        <v>0.22544172381343291</v>
      </c>
      <c r="I42" s="130">
        <v>20</v>
      </c>
      <c r="J42" s="14">
        <v>0</v>
      </c>
      <c r="K42" s="14">
        <v>15</v>
      </c>
      <c r="L42" s="14">
        <v>0</v>
      </c>
      <c r="M42" s="14">
        <v>5</v>
      </c>
      <c r="N42" s="15">
        <v>1.5437948922585794E-2</v>
      </c>
      <c r="O42" s="14">
        <v>10</v>
      </c>
      <c r="P42" s="15">
        <v>6.8086592178770956E-3</v>
      </c>
      <c r="Q42" s="14">
        <v>20</v>
      </c>
      <c r="R42" s="14">
        <v>0</v>
      </c>
      <c r="S42" s="48">
        <v>20</v>
      </c>
      <c r="T42" s="19">
        <f t="shared" si="1"/>
        <v>125</v>
      </c>
      <c r="U42" s="15">
        <f t="shared" si="0"/>
        <v>1.95</v>
      </c>
      <c r="V42" s="20" t="s">
        <v>126</v>
      </c>
    </row>
    <row r="43" spans="2:22" ht="21.75" x14ac:dyDescent="0.25">
      <c r="B43" s="10">
        <v>30</v>
      </c>
      <c r="C43" s="11" t="s">
        <v>156</v>
      </c>
      <c r="D43" s="12">
        <v>0</v>
      </c>
      <c r="E43" s="13">
        <v>15</v>
      </c>
      <c r="F43" s="128">
        <v>0.79942005811654937</v>
      </c>
      <c r="G43" s="130">
        <v>20</v>
      </c>
      <c r="H43" s="128">
        <v>0.22551217698124645</v>
      </c>
      <c r="I43" s="130">
        <v>20</v>
      </c>
      <c r="J43" s="14">
        <v>0</v>
      </c>
      <c r="K43" s="14">
        <v>15</v>
      </c>
      <c r="L43" s="14">
        <v>0</v>
      </c>
      <c r="M43" s="14">
        <v>5</v>
      </c>
      <c r="N43" s="15">
        <v>7.2961967264964013E-4</v>
      </c>
      <c r="O43" s="14">
        <v>20</v>
      </c>
      <c r="P43" s="15">
        <v>1.6011702380011071E-4</v>
      </c>
      <c r="Q43" s="14">
        <v>20</v>
      </c>
      <c r="R43" s="14">
        <v>0</v>
      </c>
      <c r="S43" s="48">
        <v>20</v>
      </c>
      <c r="T43" s="19">
        <f t="shared" si="1"/>
        <v>135</v>
      </c>
      <c r="U43" s="15">
        <f t="shared" si="0"/>
        <v>2.11</v>
      </c>
      <c r="V43" s="20" t="s">
        <v>124</v>
      </c>
    </row>
    <row r="44" spans="2:22" ht="21.75" x14ac:dyDescent="0.25">
      <c r="B44" s="10">
        <v>31</v>
      </c>
      <c r="C44" s="11" t="s">
        <v>157</v>
      </c>
      <c r="D44" s="12">
        <v>0</v>
      </c>
      <c r="E44" s="13">
        <v>15</v>
      </c>
      <c r="F44" s="128">
        <v>0.76219999999999999</v>
      </c>
      <c r="G44" s="129" t="s">
        <v>381</v>
      </c>
      <c r="H44" s="128">
        <v>0.1978</v>
      </c>
      <c r="I44" s="130">
        <v>20</v>
      </c>
      <c r="J44" s="14">
        <v>1</v>
      </c>
      <c r="K44" s="14">
        <v>5</v>
      </c>
      <c r="L44" s="14">
        <v>0</v>
      </c>
      <c r="M44" s="14">
        <v>5</v>
      </c>
      <c r="N44" s="15">
        <v>0</v>
      </c>
      <c r="O44" s="14">
        <v>20</v>
      </c>
      <c r="P44" s="15">
        <v>2.6990580741343088E-2</v>
      </c>
      <c r="Q44" s="14">
        <v>10</v>
      </c>
      <c r="R44" s="14">
        <v>0</v>
      </c>
      <c r="S44" s="48">
        <v>20</v>
      </c>
      <c r="T44" s="19">
        <f t="shared" si="1"/>
        <v>115</v>
      </c>
      <c r="U44" s="15">
        <f t="shared" si="0"/>
        <v>1.8</v>
      </c>
      <c r="V44" s="20" t="s">
        <v>147</v>
      </c>
    </row>
    <row r="45" spans="2:22" ht="21.75" x14ac:dyDescent="0.25">
      <c r="B45" s="10">
        <v>32</v>
      </c>
      <c r="C45" s="11" t="s">
        <v>158</v>
      </c>
      <c r="D45" s="12">
        <v>1.3176883980673904</v>
      </c>
      <c r="E45" s="13">
        <v>15</v>
      </c>
      <c r="F45" s="128">
        <v>0.73312634937566667</v>
      </c>
      <c r="G45" s="130">
        <v>20</v>
      </c>
      <c r="H45" s="128">
        <v>0.18649916531884372</v>
      </c>
      <c r="I45" s="130">
        <v>20</v>
      </c>
      <c r="J45" s="14">
        <v>0</v>
      </c>
      <c r="K45" s="14">
        <v>15</v>
      </c>
      <c r="L45" s="14">
        <v>0</v>
      </c>
      <c r="M45" s="14">
        <v>5</v>
      </c>
      <c r="N45" s="15">
        <v>1.9600024471355965E-2</v>
      </c>
      <c r="O45" s="14">
        <v>10</v>
      </c>
      <c r="P45" s="15">
        <v>2.0444028989144755E-2</v>
      </c>
      <c r="Q45" s="14">
        <v>10</v>
      </c>
      <c r="R45" s="14">
        <v>0</v>
      </c>
      <c r="S45" s="48">
        <v>20</v>
      </c>
      <c r="T45" s="19">
        <f t="shared" si="1"/>
        <v>115</v>
      </c>
      <c r="U45" s="15">
        <f t="shared" si="0"/>
        <v>1.8</v>
      </c>
      <c r="V45" s="20" t="s">
        <v>147</v>
      </c>
    </row>
    <row r="46" spans="2:22" ht="21.75" x14ac:dyDescent="0.25">
      <c r="B46" s="10">
        <v>33</v>
      </c>
      <c r="C46" s="23" t="s">
        <v>159</v>
      </c>
      <c r="D46" s="12">
        <v>4.9104428751812181E-2</v>
      </c>
      <c r="E46" s="13">
        <v>15</v>
      </c>
      <c r="F46" s="128">
        <v>0.73699999999999999</v>
      </c>
      <c r="G46" s="129" t="s">
        <v>381</v>
      </c>
      <c r="H46" s="128">
        <v>0.22423249101005407</v>
      </c>
      <c r="I46" s="130">
        <v>20</v>
      </c>
      <c r="J46" s="14">
        <v>0</v>
      </c>
      <c r="K46" s="14">
        <v>15</v>
      </c>
      <c r="L46" s="14">
        <v>0</v>
      </c>
      <c r="M46" s="14">
        <v>5</v>
      </c>
      <c r="N46" s="15">
        <v>7.9058130290417614E-3</v>
      </c>
      <c r="O46" s="14">
        <v>20</v>
      </c>
      <c r="P46" s="15">
        <v>0</v>
      </c>
      <c r="Q46" s="14">
        <v>20</v>
      </c>
      <c r="R46" s="14">
        <v>1</v>
      </c>
      <c r="S46" s="48">
        <v>10</v>
      </c>
      <c r="T46" s="19">
        <f t="shared" si="1"/>
        <v>125</v>
      </c>
      <c r="U46" s="15">
        <f t="shared" si="0"/>
        <v>1.95</v>
      </c>
      <c r="V46" s="20" t="s">
        <v>126</v>
      </c>
    </row>
    <row r="47" spans="2:22" ht="21.75" x14ac:dyDescent="0.25">
      <c r="B47" s="10">
        <v>34</v>
      </c>
      <c r="C47" s="11" t="s">
        <v>160</v>
      </c>
      <c r="D47" s="12">
        <v>0</v>
      </c>
      <c r="E47" s="13">
        <v>15</v>
      </c>
      <c r="F47" s="128">
        <v>0.52059793398841014</v>
      </c>
      <c r="G47" s="129">
        <v>0</v>
      </c>
      <c r="H47" s="128">
        <v>0.25936644951277016</v>
      </c>
      <c r="I47" s="130">
        <v>20</v>
      </c>
      <c r="J47" s="14">
        <v>1</v>
      </c>
      <c r="K47" s="14">
        <v>5</v>
      </c>
      <c r="L47" s="14">
        <v>0</v>
      </c>
      <c r="M47" s="14">
        <v>5</v>
      </c>
      <c r="N47" s="15">
        <v>1.3159126084296152E-2</v>
      </c>
      <c r="O47" s="14">
        <v>20</v>
      </c>
      <c r="P47" s="15">
        <v>1.3803404959867545E-2</v>
      </c>
      <c r="Q47" s="14">
        <v>20</v>
      </c>
      <c r="R47" s="14">
        <v>0</v>
      </c>
      <c r="S47" s="48">
        <v>20</v>
      </c>
      <c r="T47" s="19">
        <f t="shared" si="1"/>
        <v>105</v>
      </c>
      <c r="U47" s="15">
        <f t="shared" si="0"/>
        <v>1.64</v>
      </c>
      <c r="V47" s="20" t="s">
        <v>132</v>
      </c>
    </row>
    <row r="48" spans="2:22" ht="21.75" x14ac:dyDescent="0.25">
      <c r="B48" s="10">
        <v>35</v>
      </c>
      <c r="C48" s="11" t="s">
        <v>161</v>
      </c>
      <c r="D48" s="12">
        <v>0</v>
      </c>
      <c r="E48" s="13">
        <v>15</v>
      </c>
      <c r="F48" s="128">
        <v>0.78941621240113757</v>
      </c>
      <c r="G48" s="130">
        <v>20</v>
      </c>
      <c r="H48" s="128">
        <v>0.2227049524470163</v>
      </c>
      <c r="I48" s="130">
        <v>20</v>
      </c>
      <c r="J48" s="14">
        <v>1</v>
      </c>
      <c r="K48" s="14">
        <v>5</v>
      </c>
      <c r="L48" s="14">
        <v>0</v>
      </c>
      <c r="M48" s="14">
        <v>5</v>
      </c>
      <c r="N48" s="15">
        <v>1.2455109708758018E-2</v>
      </c>
      <c r="O48" s="14">
        <v>20</v>
      </c>
      <c r="P48" s="15">
        <v>2.0758516181263362E-3</v>
      </c>
      <c r="Q48" s="14">
        <v>20</v>
      </c>
      <c r="R48" s="14">
        <v>1</v>
      </c>
      <c r="S48" s="48">
        <v>10</v>
      </c>
      <c r="T48" s="19">
        <f t="shared" si="1"/>
        <v>115</v>
      </c>
      <c r="U48" s="15">
        <f t="shared" si="0"/>
        <v>1.8</v>
      </c>
      <c r="V48" s="20" t="s">
        <v>147</v>
      </c>
    </row>
    <row r="49" spans="2:22" ht="21.75" x14ac:dyDescent="0.25">
      <c r="B49" s="10">
        <v>36</v>
      </c>
      <c r="C49" s="24" t="s">
        <v>162</v>
      </c>
      <c r="D49" s="12">
        <v>0</v>
      </c>
      <c r="E49" s="13">
        <v>15</v>
      </c>
      <c r="F49" s="128">
        <v>0.87973206227273826</v>
      </c>
      <c r="G49" s="130">
        <v>20</v>
      </c>
      <c r="H49" s="128">
        <v>0.24556372035554111</v>
      </c>
      <c r="I49" s="130">
        <v>20</v>
      </c>
      <c r="J49" s="14">
        <v>2</v>
      </c>
      <c r="K49" s="14">
        <v>0</v>
      </c>
      <c r="L49" s="14">
        <v>0</v>
      </c>
      <c r="M49" s="14">
        <v>5</v>
      </c>
      <c r="N49" s="15">
        <v>0</v>
      </c>
      <c r="O49" s="14">
        <v>20</v>
      </c>
      <c r="P49" s="15">
        <v>0</v>
      </c>
      <c r="Q49" s="14">
        <v>20</v>
      </c>
      <c r="R49" s="14">
        <v>0</v>
      </c>
      <c r="S49" s="48">
        <v>20</v>
      </c>
      <c r="T49" s="19">
        <f t="shared" si="1"/>
        <v>120</v>
      </c>
      <c r="U49" s="15">
        <f t="shared" si="0"/>
        <v>1.88</v>
      </c>
      <c r="V49" s="20" t="s">
        <v>147</v>
      </c>
    </row>
    <row r="50" spans="2:22" ht="21.75" x14ac:dyDescent="0.25">
      <c r="B50" s="10">
        <v>37</v>
      </c>
      <c r="C50" s="11" t="s">
        <v>163</v>
      </c>
      <c r="D50" s="12">
        <v>0</v>
      </c>
      <c r="E50" s="13">
        <v>15</v>
      </c>
      <c r="F50" s="128">
        <v>0.75390618170216162</v>
      </c>
      <c r="G50" s="130">
        <v>20</v>
      </c>
      <c r="H50" s="128">
        <v>0.23978422228076338</v>
      </c>
      <c r="I50" s="130">
        <v>20</v>
      </c>
      <c r="J50" s="14">
        <v>0</v>
      </c>
      <c r="K50" s="14">
        <v>15</v>
      </c>
      <c r="L50" s="14">
        <v>0</v>
      </c>
      <c r="M50" s="14">
        <v>5</v>
      </c>
      <c r="N50" s="15">
        <v>1.2921751615218951E-2</v>
      </c>
      <c r="O50" s="14">
        <v>20</v>
      </c>
      <c r="P50" s="15">
        <v>1.9542155220547181E-3</v>
      </c>
      <c r="Q50" s="14">
        <v>20</v>
      </c>
      <c r="R50" s="14">
        <v>0</v>
      </c>
      <c r="S50" s="48">
        <v>20</v>
      </c>
      <c r="T50" s="19">
        <f t="shared" si="1"/>
        <v>135</v>
      </c>
      <c r="U50" s="15">
        <f t="shared" si="0"/>
        <v>2.11</v>
      </c>
      <c r="V50" s="20" t="s">
        <v>124</v>
      </c>
    </row>
    <row r="51" spans="2:22" ht="21.75" x14ac:dyDescent="0.25">
      <c r="B51" s="10">
        <v>38</v>
      </c>
      <c r="C51" s="11" t="s">
        <v>164</v>
      </c>
      <c r="D51" s="12">
        <v>0</v>
      </c>
      <c r="E51" s="13">
        <v>15</v>
      </c>
      <c r="F51" s="128">
        <v>0.70644704242928458</v>
      </c>
      <c r="G51" s="130">
        <v>20</v>
      </c>
      <c r="H51" s="128">
        <v>0.28074042082535111</v>
      </c>
      <c r="I51" s="130">
        <v>20</v>
      </c>
      <c r="J51" s="14">
        <v>1</v>
      </c>
      <c r="K51" s="14">
        <v>5</v>
      </c>
      <c r="L51" s="14">
        <v>0</v>
      </c>
      <c r="M51" s="14">
        <v>5</v>
      </c>
      <c r="N51" s="15">
        <v>1.3906405990016639E-4</v>
      </c>
      <c r="O51" s="14">
        <v>20</v>
      </c>
      <c r="P51" s="15">
        <v>1.3340653078202997E-2</v>
      </c>
      <c r="Q51" s="14">
        <v>20</v>
      </c>
      <c r="R51" s="14">
        <v>0</v>
      </c>
      <c r="S51" s="48">
        <v>20</v>
      </c>
      <c r="T51" s="19">
        <f t="shared" si="1"/>
        <v>125</v>
      </c>
      <c r="U51" s="15">
        <f t="shared" si="0"/>
        <v>1.95</v>
      </c>
      <c r="V51" s="20" t="s">
        <v>126</v>
      </c>
    </row>
    <row r="52" spans="2:22" ht="21.75" x14ac:dyDescent="0.25">
      <c r="B52" s="10">
        <v>39</v>
      </c>
      <c r="C52" s="11" t="s">
        <v>165</v>
      </c>
      <c r="D52" s="12">
        <v>0.19558839508855808</v>
      </c>
      <c r="E52" s="13">
        <v>15</v>
      </c>
      <c r="F52" s="128">
        <v>0.8934506193632511</v>
      </c>
      <c r="G52" s="130">
        <v>20</v>
      </c>
      <c r="H52" s="128">
        <v>0.18366422545859695</v>
      </c>
      <c r="I52" s="130">
        <v>20</v>
      </c>
      <c r="J52" s="14">
        <v>2</v>
      </c>
      <c r="K52" s="14">
        <v>0</v>
      </c>
      <c r="L52" s="14">
        <v>0</v>
      </c>
      <c r="M52" s="14">
        <v>5</v>
      </c>
      <c r="N52" s="15">
        <v>0</v>
      </c>
      <c r="O52" s="14">
        <v>20</v>
      </c>
      <c r="P52" s="15">
        <v>0</v>
      </c>
      <c r="Q52" s="14">
        <v>20</v>
      </c>
      <c r="R52" s="14">
        <v>0</v>
      </c>
      <c r="S52" s="48">
        <v>20</v>
      </c>
      <c r="T52" s="19">
        <f t="shared" si="1"/>
        <v>120</v>
      </c>
      <c r="U52" s="15">
        <f t="shared" si="0"/>
        <v>1.88</v>
      </c>
      <c r="V52" s="20" t="s">
        <v>147</v>
      </c>
    </row>
    <row r="53" spans="2:22" ht="21.75" x14ac:dyDescent="0.25">
      <c r="B53" s="10">
        <v>40</v>
      </c>
      <c r="C53" s="11" t="s">
        <v>166</v>
      </c>
      <c r="D53" s="12">
        <v>0</v>
      </c>
      <c r="E53" s="13">
        <v>15</v>
      </c>
      <c r="F53" s="128">
        <v>0.94494787949692893</v>
      </c>
      <c r="G53" s="130">
        <v>20</v>
      </c>
      <c r="H53" s="128">
        <v>0.23461657039618458</v>
      </c>
      <c r="I53" s="130">
        <v>20</v>
      </c>
      <c r="J53" s="14">
        <v>0</v>
      </c>
      <c r="K53" s="14">
        <v>15</v>
      </c>
      <c r="L53" s="14">
        <v>0</v>
      </c>
      <c r="M53" s="14">
        <v>5</v>
      </c>
      <c r="N53" s="15">
        <v>3.7634123710300451E-3</v>
      </c>
      <c r="O53" s="14">
        <v>20</v>
      </c>
      <c r="P53" s="15">
        <v>7.0998981351675728E-4</v>
      </c>
      <c r="Q53" s="14">
        <v>20</v>
      </c>
      <c r="R53" s="14">
        <v>0</v>
      </c>
      <c r="S53" s="48">
        <v>20</v>
      </c>
      <c r="T53" s="19">
        <f t="shared" si="1"/>
        <v>135</v>
      </c>
      <c r="U53" s="15">
        <f t="shared" si="0"/>
        <v>2.11</v>
      </c>
      <c r="V53" s="20" t="s">
        <v>124</v>
      </c>
    </row>
    <row r="54" spans="2:22" ht="21.75" x14ac:dyDescent="0.25">
      <c r="B54" s="10">
        <v>41</v>
      </c>
      <c r="C54" s="11" t="s">
        <v>167</v>
      </c>
      <c r="D54" s="12">
        <v>0</v>
      </c>
      <c r="E54" s="13">
        <v>15</v>
      </c>
      <c r="F54" s="128">
        <v>0.86608901263796723</v>
      </c>
      <c r="G54" s="130">
        <v>20</v>
      </c>
      <c r="H54" s="128">
        <v>0.19770555002714876</v>
      </c>
      <c r="I54" s="130">
        <v>20</v>
      </c>
      <c r="J54" s="14">
        <v>0</v>
      </c>
      <c r="K54" s="14">
        <v>15</v>
      </c>
      <c r="L54" s="14">
        <v>0</v>
      </c>
      <c r="M54" s="14">
        <v>5</v>
      </c>
      <c r="N54" s="15">
        <v>2.0640901663943445E-2</v>
      </c>
      <c r="O54" s="14">
        <v>10</v>
      </c>
      <c r="P54" s="15">
        <v>0</v>
      </c>
      <c r="Q54" s="14">
        <v>20</v>
      </c>
      <c r="R54" s="14">
        <v>0</v>
      </c>
      <c r="S54" s="48">
        <v>20</v>
      </c>
      <c r="T54" s="19">
        <f t="shared" si="1"/>
        <v>125</v>
      </c>
      <c r="U54" s="15">
        <f t="shared" si="0"/>
        <v>1.95</v>
      </c>
      <c r="V54" s="20" t="s">
        <v>126</v>
      </c>
    </row>
    <row r="55" spans="2:22" ht="21.75" x14ac:dyDescent="0.25">
      <c r="B55" s="10">
        <v>42</v>
      </c>
      <c r="C55" s="11" t="s">
        <v>168</v>
      </c>
      <c r="D55" s="12">
        <v>0</v>
      </c>
      <c r="E55" s="13">
        <v>15</v>
      </c>
      <c r="F55" s="128">
        <v>0.70801217121822302</v>
      </c>
      <c r="G55" s="130">
        <v>20</v>
      </c>
      <c r="H55" s="128">
        <v>0.20249984559884035</v>
      </c>
      <c r="I55" s="130">
        <v>20</v>
      </c>
      <c r="J55" s="14">
        <v>0</v>
      </c>
      <c r="K55" s="14">
        <v>15</v>
      </c>
      <c r="L55" s="14">
        <v>0</v>
      </c>
      <c r="M55" s="14">
        <v>5</v>
      </c>
      <c r="N55" s="15">
        <v>1.3324609866599547E-2</v>
      </c>
      <c r="O55" s="14">
        <v>20</v>
      </c>
      <c r="P55" s="15">
        <v>9.5692864334256215E-3</v>
      </c>
      <c r="Q55" s="14">
        <v>20</v>
      </c>
      <c r="R55" s="14">
        <v>0</v>
      </c>
      <c r="S55" s="48">
        <v>20</v>
      </c>
      <c r="T55" s="19">
        <f t="shared" si="1"/>
        <v>135</v>
      </c>
      <c r="U55" s="15">
        <f t="shared" si="0"/>
        <v>2.11</v>
      </c>
      <c r="V55" s="20" t="s">
        <v>124</v>
      </c>
    </row>
    <row r="56" spans="2:22" ht="21.75" x14ac:dyDescent="0.25">
      <c r="B56" s="10">
        <v>43</v>
      </c>
      <c r="C56" s="11" t="s">
        <v>169</v>
      </c>
      <c r="D56" s="12">
        <v>0</v>
      </c>
      <c r="E56" s="13">
        <v>15</v>
      </c>
      <c r="F56" s="128">
        <v>0.7498892186689472</v>
      </c>
      <c r="G56" s="130">
        <v>20</v>
      </c>
      <c r="H56" s="128">
        <v>0.2016755456080831</v>
      </c>
      <c r="I56" s="130">
        <v>20</v>
      </c>
      <c r="J56" s="14">
        <v>0</v>
      </c>
      <c r="K56" s="14">
        <v>15</v>
      </c>
      <c r="L56" s="14">
        <v>0</v>
      </c>
      <c r="M56" s="14">
        <v>5</v>
      </c>
      <c r="N56" s="15">
        <v>3.4796080025796682E-3</v>
      </c>
      <c r="O56" s="14">
        <v>20</v>
      </c>
      <c r="P56" s="15">
        <v>2.7892382968581323E-2</v>
      </c>
      <c r="Q56" s="14">
        <v>10</v>
      </c>
      <c r="R56" s="14">
        <v>0</v>
      </c>
      <c r="S56" s="48">
        <v>20</v>
      </c>
      <c r="T56" s="19">
        <f t="shared" si="1"/>
        <v>125</v>
      </c>
      <c r="U56" s="15">
        <f t="shared" si="0"/>
        <v>1.95</v>
      </c>
      <c r="V56" s="20" t="s">
        <v>126</v>
      </c>
    </row>
    <row r="57" spans="2:22" ht="21.75" x14ac:dyDescent="0.25">
      <c r="B57" s="10">
        <v>44</v>
      </c>
      <c r="C57" s="23" t="s">
        <v>170</v>
      </c>
      <c r="D57" s="12">
        <v>0</v>
      </c>
      <c r="E57" s="13">
        <v>15</v>
      </c>
      <c r="F57" s="128">
        <v>0.71393348975055571</v>
      </c>
      <c r="G57" s="130">
        <v>20</v>
      </c>
      <c r="H57" s="128">
        <v>0.20608145083027821</v>
      </c>
      <c r="I57" s="130">
        <v>20</v>
      </c>
      <c r="J57" s="14">
        <v>0</v>
      </c>
      <c r="K57" s="14">
        <v>15</v>
      </c>
      <c r="L57" s="14">
        <v>0</v>
      </c>
      <c r="M57" s="14">
        <v>5</v>
      </c>
      <c r="N57" s="15">
        <v>2.4144233143986171E-2</v>
      </c>
      <c r="O57" s="14">
        <v>10</v>
      </c>
      <c r="P57" s="15">
        <v>1.9757964929612249E-3</v>
      </c>
      <c r="Q57" s="14">
        <v>20</v>
      </c>
      <c r="R57" s="14">
        <v>0</v>
      </c>
      <c r="S57" s="48">
        <v>20</v>
      </c>
      <c r="T57" s="19">
        <f t="shared" si="1"/>
        <v>125</v>
      </c>
      <c r="U57" s="15">
        <f t="shared" si="0"/>
        <v>1.95</v>
      </c>
      <c r="V57" s="20" t="s">
        <v>126</v>
      </c>
    </row>
    <row r="58" spans="2:22" ht="21.75" x14ac:dyDescent="0.25">
      <c r="B58" s="10">
        <v>45</v>
      </c>
      <c r="C58" s="23" t="s">
        <v>171</v>
      </c>
      <c r="D58" s="12">
        <v>0</v>
      </c>
      <c r="E58" s="13">
        <v>15</v>
      </c>
      <c r="F58" s="128">
        <v>0.93213131068824473</v>
      </c>
      <c r="G58" s="130">
        <v>20</v>
      </c>
      <c r="H58" s="128">
        <v>0.16096203807525833</v>
      </c>
      <c r="I58" s="130">
        <v>0</v>
      </c>
      <c r="J58" s="14">
        <v>2</v>
      </c>
      <c r="K58" s="14">
        <v>0</v>
      </c>
      <c r="L58" s="14">
        <v>0</v>
      </c>
      <c r="M58" s="14">
        <v>5</v>
      </c>
      <c r="N58" s="15">
        <v>6.1790858972078956E-3</v>
      </c>
      <c r="O58" s="14">
        <v>20</v>
      </c>
      <c r="P58" s="15">
        <v>0</v>
      </c>
      <c r="Q58" s="14">
        <v>20</v>
      </c>
      <c r="R58" s="14">
        <v>0</v>
      </c>
      <c r="S58" s="48">
        <v>20</v>
      </c>
      <c r="T58" s="19">
        <f t="shared" si="1"/>
        <v>100</v>
      </c>
      <c r="U58" s="15">
        <f t="shared" si="0"/>
        <v>1.56</v>
      </c>
      <c r="V58" s="20" t="s">
        <v>132</v>
      </c>
    </row>
    <row r="59" spans="2:22" ht="21.75" x14ac:dyDescent="0.25">
      <c r="B59" s="10">
        <v>46</v>
      </c>
      <c r="C59" s="11" t="s">
        <v>172</v>
      </c>
      <c r="D59" s="12">
        <v>16.236179290728082</v>
      </c>
      <c r="E59" s="13">
        <v>0</v>
      </c>
      <c r="F59" s="128">
        <v>0.56798883791347432</v>
      </c>
      <c r="G59" s="129">
        <v>0</v>
      </c>
      <c r="H59" s="128">
        <v>0.1891443444652682</v>
      </c>
      <c r="I59" s="130">
        <v>20</v>
      </c>
      <c r="J59" s="14">
        <v>1</v>
      </c>
      <c r="K59" s="14">
        <v>5</v>
      </c>
      <c r="L59" s="14">
        <v>0</v>
      </c>
      <c r="M59" s="14">
        <v>5</v>
      </c>
      <c r="N59" s="15">
        <v>9.3866128366288943E-4</v>
      </c>
      <c r="O59" s="14">
        <v>20</v>
      </c>
      <c r="P59" s="15">
        <v>1.6288938844795157E-2</v>
      </c>
      <c r="Q59" s="14">
        <v>10</v>
      </c>
      <c r="R59" s="14">
        <v>0</v>
      </c>
      <c r="S59" s="48">
        <v>20</v>
      </c>
      <c r="T59" s="19">
        <f t="shared" si="1"/>
        <v>80</v>
      </c>
      <c r="U59" s="15">
        <f t="shared" si="0"/>
        <v>1.25</v>
      </c>
      <c r="V59" s="20" t="s">
        <v>380</v>
      </c>
    </row>
    <row r="60" spans="2:22" ht="21.75" x14ac:dyDescent="0.25">
      <c r="B60" s="10">
        <v>47</v>
      </c>
      <c r="C60" s="22" t="s">
        <v>173</v>
      </c>
      <c r="D60" s="12">
        <v>0.23289529609725712</v>
      </c>
      <c r="E60" s="13">
        <v>15</v>
      </c>
      <c r="F60" s="128">
        <v>0.71430470099155174</v>
      </c>
      <c r="G60" s="130">
        <v>20</v>
      </c>
      <c r="H60" s="128">
        <v>0.22248848494415968</v>
      </c>
      <c r="I60" s="130">
        <v>20</v>
      </c>
      <c r="J60" s="14">
        <v>0</v>
      </c>
      <c r="K60" s="14">
        <v>15</v>
      </c>
      <c r="L60" s="14">
        <v>0</v>
      </c>
      <c r="M60" s="14">
        <v>5</v>
      </c>
      <c r="N60" s="15">
        <v>1.2867465109373455E-2</v>
      </c>
      <c r="O60" s="14">
        <v>20</v>
      </c>
      <c r="P60" s="15">
        <v>2.5036244330455139E-4</v>
      </c>
      <c r="Q60" s="14">
        <v>20</v>
      </c>
      <c r="R60" s="14">
        <v>0</v>
      </c>
      <c r="S60" s="48">
        <v>20</v>
      </c>
      <c r="T60" s="19">
        <f t="shared" si="1"/>
        <v>135</v>
      </c>
      <c r="U60" s="15">
        <f t="shared" si="0"/>
        <v>2.11</v>
      </c>
      <c r="V60" s="20" t="s">
        <v>124</v>
      </c>
    </row>
    <row r="61" spans="2:22" ht="21.75" x14ac:dyDescent="0.25">
      <c r="B61" s="10">
        <v>48</v>
      </c>
      <c r="C61" s="11" t="s">
        <v>174</v>
      </c>
      <c r="D61" s="12">
        <v>0</v>
      </c>
      <c r="E61" s="13">
        <v>15</v>
      </c>
      <c r="F61" s="128">
        <v>0.82186912437682014</v>
      </c>
      <c r="G61" s="130">
        <v>20</v>
      </c>
      <c r="H61" s="128">
        <v>0.20358222738332227</v>
      </c>
      <c r="I61" s="130">
        <v>20</v>
      </c>
      <c r="J61" s="14">
        <v>1</v>
      </c>
      <c r="K61" s="14">
        <v>5</v>
      </c>
      <c r="L61" s="14">
        <v>0</v>
      </c>
      <c r="M61" s="14">
        <v>5</v>
      </c>
      <c r="N61" s="15">
        <v>7.265356312275365E-3</v>
      </c>
      <c r="O61" s="14">
        <v>20</v>
      </c>
      <c r="P61" s="15">
        <v>4.1789956829233355E-3</v>
      </c>
      <c r="Q61" s="14">
        <v>20</v>
      </c>
      <c r="R61" s="14">
        <v>0</v>
      </c>
      <c r="S61" s="48">
        <v>20</v>
      </c>
      <c r="T61" s="19">
        <f t="shared" si="1"/>
        <v>125</v>
      </c>
      <c r="U61" s="15">
        <f t="shared" si="0"/>
        <v>1.95</v>
      </c>
      <c r="V61" s="20" t="s">
        <v>126</v>
      </c>
    </row>
    <row r="62" spans="2:22" ht="16.5" x14ac:dyDescent="0.25">
      <c r="B62" s="10">
        <v>49</v>
      </c>
      <c r="C62" s="11" t="s">
        <v>175</v>
      </c>
      <c r="D62" s="12">
        <v>0</v>
      </c>
      <c r="E62" s="13">
        <v>15</v>
      </c>
      <c r="F62" s="128">
        <v>0.81490513931888542</v>
      </c>
      <c r="G62" s="130">
        <v>20</v>
      </c>
      <c r="H62" s="128">
        <v>0.19267134880742179</v>
      </c>
      <c r="I62" s="130">
        <v>20</v>
      </c>
      <c r="J62" s="14">
        <v>1</v>
      </c>
      <c r="K62" s="14">
        <v>5</v>
      </c>
      <c r="L62" s="14">
        <v>0</v>
      </c>
      <c r="M62" s="14">
        <v>5</v>
      </c>
      <c r="N62" s="15">
        <v>3.4021705848331232E-5</v>
      </c>
      <c r="O62" s="14">
        <v>20</v>
      </c>
      <c r="P62" s="15">
        <v>4.3479740074167314E-3</v>
      </c>
      <c r="Q62" s="14">
        <v>20</v>
      </c>
      <c r="R62" s="14">
        <v>0</v>
      </c>
      <c r="S62" s="48">
        <v>20</v>
      </c>
      <c r="T62" s="19">
        <f t="shared" si="1"/>
        <v>125</v>
      </c>
      <c r="U62" s="15">
        <f t="shared" si="0"/>
        <v>1.95</v>
      </c>
      <c r="V62" s="20" t="s">
        <v>126</v>
      </c>
    </row>
    <row r="63" spans="2:22" ht="21.75" x14ac:dyDescent="0.25">
      <c r="B63" s="10">
        <v>50</v>
      </c>
      <c r="C63" s="11" t="s">
        <v>176</v>
      </c>
      <c r="D63" s="12">
        <v>0</v>
      </c>
      <c r="E63" s="13">
        <v>15</v>
      </c>
      <c r="F63" s="128">
        <v>0.76200000000000001</v>
      </c>
      <c r="G63" s="129" t="s">
        <v>381</v>
      </c>
      <c r="H63" s="128">
        <v>0.23001492412887509</v>
      </c>
      <c r="I63" s="130">
        <v>20</v>
      </c>
      <c r="J63" s="14">
        <v>1</v>
      </c>
      <c r="K63" s="14">
        <v>5</v>
      </c>
      <c r="L63" s="14">
        <v>0</v>
      </c>
      <c r="M63" s="14">
        <v>5</v>
      </c>
      <c r="N63" s="15">
        <v>1.0466765127678246E-2</v>
      </c>
      <c r="O63" s="14">
        <v>20</v>
      </c>
      <c r="P63" s="15">
        <v>7.1611121813394988E-4</v>
      </c>
      <c r="Q63" s="14">
        <v>20</v>
      </c>
      <c r="R63" s="14">
        <v>0</v>
      </c>
      <c r="S63" s="48">
        <v>20</v>
      </c>
      <c r="T63" s="19">
        <f t="shared" ref="T63" si="2">SUM(E63+G63+I63+K63+M63+O63+Q63+S63)</f>
        <v>125</v>
      </c>
      <c r="U63" s="15">
        <f t="shared" ref="U63" si="3">ROUND(T63/64,2)</f>
        <v>1.95</v>
      </c>
      <c r="V63" s="20" t="s">
        <v>126</v>
      </c>
    </row>
    <row r="64" spans="2:22" ht="21.75" x14ac:dyDescent="0.25">
      <c r="B64" s="10">
        <v>51</v>
      </c>
      <c r="C64" s="11" t="s">
        <v>177</v>
      </c>
      <c r="D64" s="12">
        <v>0</v>
      </c>
      <c r="E64" s="13">
        <v>15</v>
      </c>
      <c r="F64" s="128">
        <v>0.7579569385092888</v>
      </c>
      <c r="G64" s="130">
        <v>20</v>
      </c>
      <c r="H64" s="128">
        <v>0.22671384317081164</v>
      </c>
      <c r="I64" s="130">
        <v>20</v>
      </c>
      <c r="J64" s="14">
        <v>0</v>
      </c>
      <c r="K64" s="14">
        <v>15</v>
      </c>
      <c r="L64" s="14">
        <v>0</v>
      </c>
      <c r="M64" s="14">
        <v>5</v>
      </c>
      <c r="N64" s="15">
        <v>6.9079708515136524E-3</v>
      </c>
      <c r="O64" s="14">
        <v>20</v>
      </c>
      <c r="P64" s="15">
        <v>3.4985754127119788E-2</v>
      </c>
      <c r="Q64" s="14">
        <v>10</v>
      </c>
      <c r="R64" s="14">
        <v>0</v>
      </c>
      <c r="S64" s="48">
        <v>20</v>
      </c>
      <c r="T64" s="19">
        <f t="shared" si="1"/>
        <v>125</v>
      </c>
      <c r="U64" s="15">
        <f t="shared" si="0"/>
        <v>1.95</v>
      </c>
      <c r="V64" s="20" t="s">
        <v>126</v>
      </c>
    </row>
    <row r="65" spans="2:22" ht="21.75" x14ac:dyDescent="0.25">
      <c r="B65" s="10">
        <v>52</v>
      </c>
      <c r="C65" s="11" t="s">
        <v>178</v>
      </c>
      <c r="D65" s="12">
        <v>0</v>
      </c>
      <c r="E65" s="13">
        <v>15</v>
      </c>
      <c r="F65" s="128">
        <v>0.80865144234467545</v>
      </c>
      <c r="G65" s="130">
        <v>20</v>
      </c>
      <c r="H65" s="128">
        <v>0.18483032050538142</v>
      </c>
      <c r="I65" s="130">
        <v>20</v>
      </c>
      <c r="J65" s="14">
        <v>1</v>
      </c>
      <c r="K65" s="14">
        <v>5</v>
      </c>
      <c r="L65" s="14">
        <v>1</v>
      </c>
      <c r="M65" s="14">
        <v>0</v>
      </c>
      <c r="N65" s="15">
        <v>2.0136557347624297E-2</v>
      </c>
      <c r="O65" s="14">
        <v>10</v>
      </c>
      <c r="P65" s="15">
        <v>1.6575137824046769E-2</v>
      </c>
      <c r="Q65" s="14">
        <v>10</v>
      </c>
      <c r="R65" s="14">
        <v>0</v>
      </c>
      <c r="S65" s="48">
        <v>20</v>
      </c>
      <c r="T65" s="19">
        <f t="shared" si="1"/>
        <v>100</v>
      </c>
      <c r="U65" s="15">
        <f t="shared" si="0"/>
        <v>1.56</v>
      </c>
      <c r="V65" s="20" t="s">
        <v>132</v>
      </c>
    </row>
    <row r="66" spans="2:22" ht="21.75" x14ac:dyDescent="0.25">
      <c r="B66" s="10">
        <v>53</v>
      </c>
      <c r="C66" s="11" t="s">
        <v>179</v>
      </c>
      <c r="D66" s="12">
        <v>0</v>
      </c>
      <c r="E66" s="13">
        <v>15</v>
      </c>
      <c r="F66" s="128">
        <v>0.81</v>
      </c>
      <c r="G66" s="130">
        <v>20</v>
      </c>
      <c r="H66" s="128">
        <v>0.19142442353482109</v>
      </c>
      <c r="I66" s="130">
        <v>20</v>
      </c>
      <c r="J66" s="14">
        <v>0</v>
      </c>
      <c r="K66" s="14">
        <v>15</v>
      </c>
      <c r="L66" s="14">
        <v>0</v>
      </c>
      <c r="M66" s="14">
        <v>5</v>
      </c>
      <c r="N66" s="15">
        <v>1.8372316664598588E-2</v>
      </c>
      <c r="O66" s="14">
        <v>10</v>
      </c>
      <c r="P66" s="15">
        <v>0.01</v>
      </c>
      <c r="Q66" s="14">
        <v>20</v>
      </c>
      <c r="R66" s="14">
        <v>0</v>
      </c>
      <c r="S66" s="48">
        <v>20</v>
      </c>
      <c r="T66" s="19">
        <f t="shared" si="1"/>
        <v>125</v>
      </c>
      <c r="U66" s="15">
        <f t="shared" si="0"/>
        <v>1.95</v>
      </c>
      <c r="V66" s="20" t="s">
        <v>126</v>
      </c>
    </row>
    <row r="67" spans="2:22" ht="21.75" x14ac:dyDescent="0.25">
      <c r="B67" s="10">
        <v>54</v>
      </c>
      <c r="C67" s="11" t="s">
        <v>180</v>
      </c>
      <c r="D67" s="12">
        <v>0</v>
      </c>
      <c r="E67" s="13">
        <v>15</v>
      </c>
      <c r="F67" s="128">
        <v>0.94433812153777053</v>
      </c>
      <c r="G67" s="130">
        <v>20</v>
      </c>
      <c r="H67" s="128">
        <v>0.23196774352005564</v>
      </c>
      <c r="I67" s="130">
        <v>20</v>
      </c>
      <c r="J67" s="14">
        <v>0</v>
      </c>
      <c r="K67" s="14">
        <v>15</v>
      </c>
      <c r="L67" s="14">
        <v>0</v>
      </c>
      <c r="M67" s="14">
        <v>5</v>
      </c>
      <c r="N67" s="15">
        <v>6.4453612363382286E-3</v>
      </c>
      <c r="O67" s="14">
        <v>20</v>
      </c>
      <c r="P67" s="15">
        <v>8.1167135228652713E-3</v>
      </c>
      <c r="Q67" s="14">
        <v>20</v>
      </c>
      <c r="R67" s="14">
        <v>0</v>
      </c>
      <c r="S67" s="48">
        <v>20</v>
      </c>
      <c r="T67" s="19">
        <f t="shared" si="1"/>
        <v>135</v>
      </c>
      <c r="U67" s="15">
        <f t="shared" si="0"/>
        <v>2.11</v>
      </c>
      <c r="V67" s="20" t="s">
        <v>124</v>
      </c>
    </row>
    <row r="68" spans="2:22" ht="42.75" x14ac:dyDescent="0.25">
      <c r="B68" s="10">
        <v>55</v>
      </c>
      <c r="C68" s="11" t="s">
        <v>181</v>
      </c>
      <c r="D68" s="12">
        <v>0</v>
      </c>
      <c r="E68" s="13">
        <v>15</v>
      </c>
      <c r="F68" s="128">
        <v>0.73952337026965209</v>
      </c>
      <c r="G68" s="130">
        <v>20</v>
      </c>
      <c r="H68" s="128">
        <v>0.19971546760930364</v>
      </c>
      <c r="I68" s="130">
        <v>20</v>
      </c>
      <c r="J68" s="14">
        <v>1</v>
      </c>
      <c r="K68" s="14">
        <v>5</v>
      </c>
      <c r="L68" s="14">
        <v>0</v>
      </c>
      <c r="M68" s="14">
        <v>5</v>
      </c>
      <c r="N68" s="15">
        <v>1.7199532365872874E-2</v>
      </c>
      <c r="O68" s="14">
        <v>10</v>
      </c>
      <c r="P68" s="15">
        <v>1.6527308308130227E-2</v>
      </c>
      <c r="Q68" s="14">
        <v>10</v>
      </c>
      <c r="R68" s="14">
        <v>0</v>
      </c>
      <c r="S68" s="48">
        <v>20</v>
      </c>
      <c r="T68" s="19">
        <f t="shared" si="1"/>
        <v>105</v>
      </c>
      <c r="U68" s="15">
        <f t="shared" si="0"/>
        <v>1.64</v>
      </c>
      <c r="V68" s="20" t="s">
        <v>147</v>
      </c>
    </row>
    <row r="69" spans="2:22" ht="21.75" x14ac:dyDescent="0.25">
      <c r="B69" s="10">
        <v>56</v>
      </c>
      <c r="C69" s="11" t="s">
        <v>182</v>
      </c>
      <c r="D69" s="12">
        <v>2.8870788879966351</v>
      </c>
      <c r="E69" s="13">
        <v>15</v>
      </c>
      <c r="F69" s="128">
        <v>0.90219846277389015</v>
      </c>
      <c r="G69" s="130">
        <v>20</v>
      </c>
      <c r="H69" s="128">
        <v>0.18763469545229072</v>
      </c>
      <c r="I69" s="130">
        <v>20</v>
      </c>
      <c r="J69" s="14">
        <v>0</v>
      </c>
      <c r="K69" s="14">
        <v>15</v>
      </c>
      <c r="L69" s="14">
        <v>0</v>
      </c>
      <c r="M69" s="14">
        <v>5</v>
      </c>
      <c r="N69" s="15">
        <v>3.4415509923138694E-2</v>
      </c>
      <c r="O69" s="14">
        <v>10</v>
      </c>
      <c r="P69" s="15">
        <v>0</v>
      </c>
      <c r="Q69" s="14">
        <v>20</v>
      </c>
      <c r="R69" s="14">
        <v>0</v>
      </c>
      <c r="S69" s="48">
        <v>20</v>
      </c>
      <c r="T69" s="19">
        <f t="shared" si="1"/>
        <v>125</v>
      </c>
      <c r="U69" s="15">
        <f t="shared" si="0"/>
        <v>1.95</v>
      </c>
      <c r="V69" s="20" t="s">
        <v>126</v>
      </c>
    </row>
    <row r="70" spans="2:22" ht="21.75" x14ac:dyDescent="0.25">
      <c r="B70" s="10">
        <v>57</v>
      </c>
      <c r="C70" s="22" t="s">
        <v>183</v>
      </c>
      <c r="D70" s="12">
        <v>0.12444001991040318</v>
      </c>
      <c r="E70" s="13">
        <v>15</v>
      </c>
      <c r="F70" s="128">
        <v>0.85413520657043307</v>
      </c>
      <c r="G70" s="130">
        <v>20</v>
      </c>
      <c r="H70" s="128">
        <v>0.22616067354550651</v>
      </c>
      <c r="I70" s="130">
        <v>20</v>
      </c>
      <c r="J70" s="14">
        <v>1</v>
      </c>
      <c r="K70" s="14">
        <v>5</v>
      </c>
      <c r="L70" s="14">
        <v>0</v>
      </c>
      <c r="M70" s="14">
        <v>5</v>
      </c>
      <c r="N70" s="15">
        <v>4.6241911398705818E-3</v>
      </c>
      <c r="O70" s="14">
        <v>20</v>
      </c>
      <c r="P70" s="15">
        <v>0</v>
      </c>
      <c r="Q70" s="14">
        <v>20</v>
      </c>
      <c r="R70" s="14">
        <v>0</v>
      </c>
      <c r="S70" s="48">
        <v>20</v>
      </c>
      <c r="T70" s="19">
        <f t="shared" si="1"/>
        <v>125</v>
      </c>
      <c r="U70" s="15">
        <f t="shared" si="0"/>
        <v>1.95</v>
      </c>
      <c r="V70" s="20" t="s">
        <v>126</v>
      </c>
    </row>
    <row r="71" spans="2:22" ht="16.5" x14ac:dyDescent="0.25">
      <c r="B71" s="10">
        <v>58</v>
      </c>
      <c r="C71" s="11" t="s">
        <v>184</v>
      </c>
      <c r="D71" s="12">
        <v>5.586920724535404E-2</v>
      </c>
      <c r="E71" s="13">
        <v>15</v>
      </c>
      <c r="F71" s="128">
        <v>0.81772557465470308</v>
      </c>
      <c r="G71" s="130">
        <v>20</v>
      </c>
      <c r="H71" s="128">
        <v>0.18005742855325574</v>
      </c>
      <c r="I71" s="130">
        <v>20</v>
      </c>
      <c r="J71" s="14">
        <v>0</v>
      </c>
      <c r="K71" s="14">
        <v>15</v>
      </c>
      <c r="L71" s="14">
        <v>0</v>
      </c>
      <c r="M71" s="14">
        <v>5</v>
      </c>
      <c r="N71" s="15">
        <v>1.0720166683469435E-2</v>
      </c>
      <c r="O71" s="14">
        <v>20</v>
      </c>
      <c r="P71" s="15">
        <v>2.3817925194071984E-4</v>
      </c>
      <c r="Q71" s="14">
        <v>20</v>
      </c>
      <c r="R71" s="14">
        <v>0</v>
      </c>
      <c r="S71" s="48">
        <v>20</v>
      </c>
      <c r="T71" s="19">
        <f t="shared" si="1"/>
        <v>135</v>
      </c>
      <c r="U71" s="15">
        <f t="shared" si="0"/>
        <v>2.11</v>
      </c>
      <c r="V71" s="20" t="s">
        <v>124</v>
      </c>
    </row>
    <row r="72" spans="2:22" ht="32.25" x14ac:dyDescent="0.25">
      <c r="B72" s="10">
        <v>59</v>
      </c>
      <c r="C72" s="11" t="s">
        <v>185</v>
      </c>
      <c r="D72" s="12">
        <v>0</v>
      </c>
      <c r="E72" s="13">
        <v>15</v>
      </c>
      <c r="F72" s="128">
        <v>0.74633560459810455</v>
      </c>
      <c r="G72" s="130">
        <v>20</v>
      </c>
      <c r="H72" s="128">
        <v>0.19115614907263481</v>
      </c>
      <c r="I72" s="130">
        <v>20</v>
      </c>
      <c r="J72" s="14">
        <v>0</v>
      </c>
      <c r="K72" s="14">
        <v>15</v>
      </c>
      <c r="L72" s="14">
        <v>0</v>
      </c>
      <c r="M72" s="14">
        <v>5</v>
      </c>
      <c r="N72" s="15">
        <v>1.0484545015795016E-2</v>
      </c>
      <c r="O72" s="14">
        <v>20</v>
      </c>
      <c r="P72" s="15">
        <v>3.1189671814671818E-4</v>
      </c>
      <c r="Q72" s="14">
        <v>20</v>
      </c>
      <c r="R72" s="14">
        <v>0</v>
      </c>
      <c r="S72" s="48">
        <v>20</v>
      </c>
      <c r="T72" s="19">
        <f t="shared" si="1"/>
        <v>135</v>
      </c>
      <c r="U72" s="15">
        <f t="shared" si="0"/>
        <v>2.11</v>
      </c>
      <c r="V72" s="20" t="s">
        <v>124</v>
      </c>
    </row>
    <row r="73" spans="2:22" ht="21.75" x14ac:dyDescent="0.25">
      <c r="B73" s="10">
        <v>60</v>
      </c>
      <c r="C73" s="11" t="s">
        <v>186</v>
      </c>
      <c r="D73" s="12">
        <v>0</v>
      </c>
      <c r="E73" s="13">
        <v>15</v>
      </c>
      <c r="F73" s="128">
        <v>0.74317016951890702</v>
      </c>
      <c r="G73" s="130">
        <v>20</v>
      </c>
      <c r="H73" s="128">
        <v>0.21090873816447364</v>
      </c>
      <c r="I73" s="130">
        <v>20</v>
      </c>
      <c r="J73" s="14">
        <v>0</v>
      </c>
      <c r="K73" s="14">
        <v>15</v>
      </c>
      <c r="L73" s="14">
        <v>1</v>
      </c>
      <c r="M73" s="14">
        <v>0</v>
      </c>
      <c r="N73" s="15">
        <v>9.8274703608105477E-3</v>
      </c>
      <c r="O73" s="14">
        <v>20</v>
      </c>
      <c r="P73" s="15">
        <v>5.7952922429587422E-3</v>
      </c>
      <c r="Q73" s="14">
        <v>20</v>
      </c>
      <c r="R73" s="14">
        <v>0</v>
      </c>
      <c r="S73" s="48">
        <v>20</v>
      </c>
      <c r="T73" s="19">
        <f t="shared" si="1"/>
        <v>130</v>
      </c>
      <c r="U73" s="15">
        <f t="shared" si="0"/>
        <v>2.0299999999999998</v>
      </c>
      <c r="V73" s="20" t="s">
        <v>124</v>
      </c>
    </row>
    <row r="74" spans="2:22" ht="21.75" x14ac:dyDescent="0.25">
      <c r="B74" s="10">
        <v>61</v>
      </c>
      <c r="C74" s="11" t="s">
        <v>187</v>
      </c>
      <c r="D74" s="12">
        <v>3.7025527779063379E-2</v>
      </c>
      <c r="E74" s="13">
        <v>15</v>
      </c>
      <c r="F74" s="128">
        <v>0.91715441231892203</v>
      </c>
      <c r="G74" s="130">
        <v>20</v>
      </c>
      <c r="H74" s="128">
        <v>0.20460480340549606</v>
      </c>
      <c r="I74" s="130">
        <v>20</v>
      </c>
      <c r="J74" s="14">
        <v>0</v>
      </c>
      <c r="K74" s="14">
        <v>15</v>
      </c>
      <c r="L74" s="14">
        <v>0</v>
      </c>
      <c r="M74" s="14">
        <v>5</v>
      </c>
      <c r="N74" s="15">
        <v>1.5229533147764913E-2</v>
      </c>
      <c r="O74" s="14">
        <v>10</v>
      </c>
      <c r="P74" s="15">
        <v>1.1478078904044377E-3</v>
      </c>
      <c r="Q74" s="14">
        <v>20</v>
      </c>
      <c r="R74" s="14">
        <v>0</v>
      </c>
      <c r="S74" s="48">
        <v>20</v>
      </c>
      <c r="T74" s="19">
        <f t="shared" si="1"/>
        <v>125</v>
      </c>
      <c r="U74" s="15">
        <f t="shared" si="0"/>
        <v>1.95</v>
      </c>
      <c r="V74" s="20" t="s">
        <v>126</v>
      </c>
    </row>
    <row r="75" spans="2:22" ht="21.75" x14ac:dyDescent="0.25">
      <c r="B75" s="10">
        <v>62</v>
      </c>
      <c r="C75" s="11" t="s">
        <v>188</v>
      </c>
      <c r="D75" s="12">
        <v>0</v>
      </c>
      <c r="E75" s="13">
        <v>15</v>
      </c>
      <c r="F75" s="128">
        <v>0.82863421914008317</v>
      </c>
      <c r="G75" s="130">
        <v>20</v>
      </c>
      <c r="H75" s="128">
        <v>0.21358117156951895</v>
      </c>
      <c r="I75" s="130">
        <v>20</v>
      </c>
      <c r="J75" s="14">
        <v>0</v>
      </c>
      <c r="K75" s="14">
        <v>15</v>
      </c>
      <c r="L75" s="14">
        <v>0</v>
      </c>
      <c r="M75" s="14">
        <v>5</v>
      </c>
      <c r="N75" s="15">
        <v>0</v>
      </c>
      <c r="O75" s="14">
        <v>20</v>
      </c>
      <c r="P75" s="15">
        <v>0</v>
      </c>
      <c r="Q75" s="14">
        <v>20</v>
      </c>
      <c r="R75" s="14">
        <v>0</v>
      </c>
      <c r="S75" s="48">
        <v>20</v>
      </c>
      <c r="T75" s="19">
        <f t="shared" si="1"/>
        <v>135</v>
      </c>
      <c r="U75" s="15">
        <f t="shared" si="0"/>
        <v>2.11</v>
      </c>
      <c r="V75" s="20" t="s">
        <v>124</v>
      </c>
    </row>
    <row r="76" spans="2:22" ht="16.5" x14ac:dyDescent="0.25">
      <c r="B76" s="10">
        <v>63</v>
      </c>
      <c r="C76" s="11" t="s">
        <v>189</v>
      </c>
      <c r="D76" s="12">
        <v>0</v>
      </c>
      <c r="E76" s="13">
        <v>15</v>
      </c>
      <c r="F76" s="128">
        <v>0.73049211015903714</v>
      </c>
      <c r="G76" s="130">
        <v>20</v>
      </c>
      <c r="H76" s="128">
        <v>0.15682201635516835</v>
      </c>
      <c r="I76" s="130">
        <v>0</v>
      </c>
      <c r="J76" s="14">
        <v>1</v>
      </c>
      <c r="K76" s="14">
        <v>5</v>
      </c>
      <c r="L76" s="14">
        <v>0</v>
      </c>
      <c r="M76" s="14">
        <v>5</v>
      </c>
      <c r="N76" s="15">
        <v>2.9427446404160971E-3</v>
      </c>
      <c r="O76" s="14">
        <v>20</v>
      </c>
      <c r="P76" s="15">
        <v>0</v>
      </c>
      <c r="Q76" s="14">
        <v>20</v>
      </c>
      <c r="R76" s="14">
        <v>0</v>
      </c>
      <c r="S76" s="48">
        <v>20</v>
      </c>
      <c r="T76" s="19">
        <f t="shared" si="1"/>
        <v>105</v>
      </c>
      <c r="U76" s="15">
        <f t="shared" si="0"/>
        <v>1.64</v>
      </c>
      <c r="V76" s="20" t="s">
        <v>147</v>
      </c>
    </row>
    <row r="77" spans="2:22" ht="21.75" x14ac:dyDescent="0.25">
      <c r="B77" s="10">
        <v>64</v>
      </c>
      <c r="C77" s="11" t="s">
        <v>190</v>
      </c>
      <c r="D77" s="12">
        <v>0</v>
      </c>
      <c r="E77" s="13">
        <v>15</v>
      </c>
      <c r="F77" s="128">
        <v>0.71760000000000002</v>
      </c>
      <c r="G77" s="129" t="s">
        <v>381</v>
      </c>
      <c r="H77" s="128">
        <v>0.17201299206238085</v>
      </c>
      <c r="I77" s="130">
        <v>0</v>
      </c>
      <c r="J77" s="14">
        <v>0</v>
      </c>
      <c r="K77" s="14">
        <v>15</v>
      </c>
      <c r="L77" s="14">
        <v>0</v>
      </c>
      <c r="M77" s="14">
        <v>5</v>
      </c>
      <c r="N77" s="15">
        <v>0</v>
      </c>
      <c r="O77" s="14">
        <v>20</v>
      </c>
      <c r="P77" s="15">
        <v>5.3550719694385701E-4</v>
      </c>
      <c r="Q77" s="14">
        <v>20</v>
      </c>
      <c r="R77" s="14">
        <v>0</v>
      </c>
      <c r="S77" s="48">
        <v>20</v>
      </c>
      <c r="T77" s="19">
        <f t="shared" si="1"/>
        <v>115</v>
      </c>
      <c r="U77" s="15">
        <f t="shared" si="0"/>
        <v>1.8</v>
      </c>
      <c r="V77" s="20" t="s">
        <v>147</v>
      </c>
    </row>
    <row r="78" spans="2:22" ht="22.5" customHeight="1" x14ac:dyDescent="0.25">
      <c r="C78" s="160"/>
      <c r="D78" s="161"/>
    </row>
    <row r="80" spans="2:22" ht="41.25" customHeight="1" x14ac:dyDescent="0.25">
      <c r="C80" s="49" t="s">
        <v>346</v>
      </c>
      <c r="D80" s="133"/>
      <c r="E80" s="133"/>
      <c r="F80" s="133"/>
      <c r="G80" s="133"/>
      <c r="H80" s="134"/>
      <c r="I80" s="134" t="s">
        <v>214</v>
      </c>
      <c r="J80" s="134"/>
    </row>
    <row r="81" spans="4:10" ht="15.75" x14ac:dyDescent="0.25">
      <c r="D81" s="134"/>
      <c r="E81" s="134"/>
      <c r="F81" s="134"/>
      <c r="G81" s="134"/>
      <c r="H81" s="134"/>
      <c r="I81" s="134"/>
      <c r="J81" s="134"/>
    </row>
  </sheetData>
  <autoFilter ref="B10:V78"/>
  <mergeCells count="15">
    <mergeCell ref="C2:C5"/>
    <mergeCell ref="E6:S8"/>
    <mergeCell ref="B10:B12"/>
    <mergeCell ref="C10:C12"/>
    <mergeCell ref="U10:U12"/>
    <mergeCell ref="C78:D78"/>
    <mergeCell ref="V10:V12"/>
    <mergeCell ref="D11:E11"/>
    <mergeCell ref="F11:G11"/>
    <mergeCell ref="H11:I11"/>
    <mergeCell ref="J11:K11"/>
    <mergeCell ref="L11:M11"/>
    <mergeCell ref="N11:O11"/>
    <mergeCell ref="P11:Q11"/>
    <mergeCell ref="R11:S11"/>
  </mergeCells>
  <pageMargins left="0.25" right="0.25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ПБС (1)</vt:lpstr>
      <vt:lpstr>БО и касса</vt:lpstr>
      <vt:lpstr>Лист3</vt:lpstr>
      <vt:lpstr>Лист4</vt:lpstr>
      <vt:lpstr>Измен Сеты</vt:lpstr>
      <vt:lpstr>8.8.9ДтКт</vt:lpstr>
      <vt:lpstr>Лист1</vt:lpstr>
      <vt:lpstr>Изменения в смету</vt:lpstr>
      <vt:lpstr>Итог 1 ев 2025</vt:lpstr>
      <vt:lpstr>Смета изм</vt:lpstr>
      <vt:lpstr>БО1 кв</vt:lpstr>
      <vt:lpstr>ПИАО 01.04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Беззаботнова Светлана Николаевна</dc:creator>
  <cp:lastModifiedBy>Беззаботнова Светлана Николаевна</cp:lastModifiedBy>
  <cp:lastPrinted>2025-06-24T15:04:27Z</cp:lastPrinted>
  <dcterms:created xsi:type="dcterms:W3CDTF">2023-03-16T12:33:42Z</dcterms:created>
  <dcterms:modified xsi:type="dcterms:W3CDTF">2025-06-30T13:36:07Z</dcterms:modified>
</cp:coreProperties>
</file>